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<sst xmlns="http://schemas.openxmlformats.org/spreadsheetml/2006/main" count="6316" uniqueCount="2914">
  <si>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</si>
  <si>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</si>
  <si>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</si>
  <si>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</si>
  <si>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</si>
  <si>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</si>
  <si>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</si>
  <si>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</si>
  <si>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</si>
  <si>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</si>
  <si>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</si>
  <si>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</si>
  <si>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</si>
  <si>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</si>
  <si>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</si>
  <si>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</si>
  <si>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</si>
  <si>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</si>
  <si>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</si>
  <si>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</si>
  <si>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</si>
  <si>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</si>
  <si>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</si>
  <si>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</si>
  <si>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</si>
  <si>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</si>
  <si>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</si>
  <si>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</si>
  <si>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</si>
  <si>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</si>
  <si>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</si>
  <si>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</si>
  <si>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</si>
  <si>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</si>
  <si>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</si>
  <si>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</si>
  <si>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</si>
  <si>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</si>
  <si>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</si>
  <si>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</si>
  <si>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</si>
  <si>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</si>
  <si>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</si>
  <si>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</si>
  <si>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</si>
  <si>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</si>
  <si>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</si>
  <si>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</si>
  <si>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</si>
  <si>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</si>
  <si>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</si>
  <si>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</si>
  <si>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</si>
  <si>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</si>
  <si>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</si>
  <si>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</si>
  <si>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</si>
  <si>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</si>
  <si>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</si>
  <si>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</si>
  <si>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</si>
  <si>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</si>
  <si>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</si>
  <si>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</si>
  <si>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</si>
  <si>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</si>
  <si>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</si>
  <si>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</si>
  <si>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</si>
  <si>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</si>
  <si>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</si>
  <si>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</si>
  <si>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</si>
  <si>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</si>
  <si>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</si>
  <si>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</si>
  <si>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</si>
  <si>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</si>
  <si>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</si>
  <si>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</si>
  <si>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</si>
  <si>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</si>
  <si>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</si>
  <si>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</si>
  <si>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</si>
  <si>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</si>
  <si>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</si>
  <si>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</si>
  <si>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</si>
  <si>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</si>
  <si>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</si>
  <si>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</si>
  <si>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</si>
  <si>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</si>
  <si>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</si>
  <si>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</si>
  <si>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</si>
  <si>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</si>
  <si>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</si>
  <si>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</si>
  <si>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</si>
  <si>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</si>
  <si>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</si>
  <si>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</si>
  <si>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</si>
  <si>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</si>
  <si>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</si>
  <si>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</si>
  <si>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</si>
  <si>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</si>
  <si>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</si>
  <si>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</si>
  <si>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</si>
  <si>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</si>
  <si>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</si>
  <si>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</si>
  <si>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</si>
  <si>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</si>
  <si>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</si>
  <si>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</si>
  <si>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</si>
  <si>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</si>
  <si>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</si>
  <si>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</si>
  <si>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</si>
  <si>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</si>
  <si>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</si>
  <si>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</si>
  <si>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</si>
  <si>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</si>
  <si>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</si>
  <si>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</si>
  <si>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</si>
  <si>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</si>
  <si>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</si>
  <si>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</si>
  <si>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</si>
  <si>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</si>
  <si>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</si>
  <si>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</si>
  <si>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</si>
  <si>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</si>
  <si>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</si>
  <si>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</si>
  <si>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</si>
  <si>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</si>
  <si>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</si>
  <si>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</si>
  <si>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</si>
  <si>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</si>
  <si>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</si>
  <si>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</si>
  <si>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</si>
  <si>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</si>
  <si>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</si>
  <si>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</si>
  <si>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</si>
  <si>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</si>
  <si>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</si>
  <si>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</si>
  <si>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</si>
  <si>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</si>
  <si>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</si>
  <si>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</si>
  <si>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</si>
  <si>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</si>
  <si>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</si>
  <si>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</si>
  <si>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</si>
  <si>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</si>
  <si>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</si>
  <si>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</si>
  <si>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</si>
  <si>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</si>
  <si>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</si>
  <si>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</si>
  <si>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</si>
  <si>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</si>
  <si>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</si>
  <si>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</si>
  <si>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</si>
  <si>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</si>
  <si>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</si>
  <si>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</si>
  <si>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</si>
  <si>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</si>
  <si>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</si>
  <si>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</si>
  <si>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</si>
  <si>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</si>
  <si>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</si>
  <si>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</si>
  <si>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</si>
  <si>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</si>
  <si>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</si>
  <si>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</si>
  <si>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</si>
  <si>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</si>
  <si>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</si>
  <si>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</si>
  <si>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</si>
  <si>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</si>
  <si>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</si>
  <si>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</si>
  <si>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</si>
  <si>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</si>
  <si>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</si>
  <si>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</si>
  <si>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</si>
  <si>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</si>
  <si>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</si>
  <si>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</si>
  <si>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</si>
  <si>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</si>
  <si>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</si>
  <si>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</si>
  <si>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</si>
  <si>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</si>
  <si>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</si>
  <si>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</si>
  <si>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</si>
  <si>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</si>
  <si>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</si>
  <si>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</si>
  <si>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</si>
  <si>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</si>
  <si>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</si>
  <si>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</si>
  <si>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</si>
  <si>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</si>
  <si>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</si>
  <si>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</si>
  <si>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</si>
  <si>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</si>
  <si>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</si>
  <si>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</si>
  <si>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</si>
  <si>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</si>
  <si>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</si>
  <si>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</si>
  <si>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</si>
  <si>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</si>
  <si>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</si>
  <si>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</si>
  <si>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</si>
  <si>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</si>
  <si>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</si>
  <si>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</si>
  <si>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</si>
  <si>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</si>
  <si>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</si>
  <si>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</si>
  <si>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</si>
  <si>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</si>
  <si>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</si>
  <si>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</si>
  <si>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</si>
  <si>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</si>
  <si>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</si>
  <si>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</si>
  <si>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</si>
  <si>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</si>
  <si>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</si>
  <si>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</si>
  <si>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</si>
  <si>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</si>
  <si>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</si>
  <si>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</si>
  <si>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</si>
  <si>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</si>
  <si>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</si>
  <si>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</si>
  <si>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</si>
  <si>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</si>
  <si>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</si>
  <si>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</si>
  <si>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</si>
  <si>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</si>
  <si>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</si>
  <si>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</si>
  <si>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</si>
  <si>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</si>
  <si>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</si>
  <si>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</si>
  <si>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</si>
  <si>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</si>
  <si>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</si>
  <si>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</si>
  <si>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</si>
  <si>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</si>
  <si>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</si>
  <si>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</si>
  <si>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</si>
  <si>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</si>
  <si>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</si>
  <si>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</si>
  <si>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</si>
  <si>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</si>
  <si>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</si>
  <si>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</si>
  <si>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</si>
  <si>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</si>
  <si>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</si>
  <si>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</si>
  <si>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</si>
  <si>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</si>
  <si>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</si>
  <si>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</si>
  <si>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</si>
  <si>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</si>
  <si>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</si>
  <si>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</si>
  <si>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</si>
  <si>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</si>
  <si>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</si>
  <si>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</si>
  <si>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</si>
  <si>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</si>
  <si>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</si>
  <si>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</si>
  <si>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</si>
  <si>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</si>
  <si>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</si>
  <si>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</si>
  <si>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</si>
  <si>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</si>
  <si>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</si>
  <si>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</si>
  <si>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</si>
  <si>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</si>
  <si>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</si>
  <si>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</si>
  <si>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</si>
  <si>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</si>
  <si>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</si>
  <si>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</si>
  <si>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</si>
  <si>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</si>
  <si>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</si>
  <si>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</si>
  <si>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</si>
  <si>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</si>
  <si>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</si>
  <si>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</si>
  <si>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</si>
  <si>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</si>
  <si>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</si>
  <si>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</si>
  <si>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</si>
  <si>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</si>
  <si>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</si>
  <si>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</si>
  <si>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</si>
  <si>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</si>
  <si>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</si>
  <si>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</si>
  <si>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</si>
  <si>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</si>
  <si>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</si>
  <si>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</si>
  <si>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</si>
  <si>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</si>
  <si>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</si>
  <si>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</si>
  <si>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</si>
  <si>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</si>
  <si>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</si>
  <si>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</si>
  <si>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</si>
  <si>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</si>
  <si>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</si>
  <si>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</si>
  <si>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</si>
  <si>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</si>
  <si>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</si>
  <si>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</si>
  <si>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</si>
  <si>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</si>
  <si>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</si>
  <si>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</si>
  <si>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</si>
  <si>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</si>
  <si>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</si>
  <si>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</si>
  <si>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</si>
  <si>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</si>
  <si>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</si>
  <si>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</si>
  <si>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</si>
  <si>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</si>
  <si>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</si>
  <si>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</si>
  <si>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</si>
  <si>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</si>
  <si>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</si>
  <si>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</si>
  <si>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</si>
  <si>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</si>
  <si>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</si>
  <si>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</si>
  <si>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</si>
  <si>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</si>
  <si>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</si>
  <si>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</si>
  <si>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</si>
  <si>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</si>
  <si>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</si>
  <si>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</si>
  <si>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</si>
  <si>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</si>
  <si>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</si>
  <si>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</si>
  <si>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</si>
  <si>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</si>
  <si>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</si>
  <si>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</si>
  <si>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</si>
  <si>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</si>
  <si>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</si>
  <si>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</si>
  <si>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</si>
  <si>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</si>
  <si>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</si>
  <si>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</si>
  <si>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</si>
  <si>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</si>
  <si>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</si>
  <si>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</si>
  <si>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</si>
  <si>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</si>
  <si>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</si>
  <si>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</si>
  <si>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</si>
  <si>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</si>
  <si>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</si>
  <si>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</si>
  <si>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</si>
  <si>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</si>
  <si>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</si>
  <si>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</si>
  <si>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</si>
  <si>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</si>
  <si>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</si>
  <si>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</si>
  <si>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</si>
  <si>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</si>
  <si>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</si>
  <si>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</si>
  <si>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</si>
  <si>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</si>
  <si>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</si>
  <si>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</si>
  <si>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</si>
  <si>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</si>
  <si>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</si>
  <si>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</si>
  <si>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</si>
  <si>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</si>
  <si>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</si>
  <si>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</si>
  <si>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</si>
  <si>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</si>
  <si>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</si>
  <si>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</si>
  <si>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</si>
  <si>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</si>
  <si>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</si>
  <si>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</si>
  <si>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</si>
  <si>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</si>
  <si>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</si>
  <si>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</si>
  <si>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</si>
  <si>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</si>
  <si>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</si>
  <si>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</si>
  <si>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</si>
  <si>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</si>
  <si>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</si>
  <si>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</si>
  <si>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</si>
  <si>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</si>
  <si>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</si>
  <si>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</si>
  <si>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</si>
  <si>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</si>
  <si>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</si>
  <si>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</si>
  <si>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</si>
  <si>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</si>
  <si>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</si>
  <si>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</si>
  <si>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</si>
  <si>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</si>
  <si>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</si>
  <si>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</si>
  <si>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</si>
  <si>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</si>
  <si>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</si>
  <si>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</si>
  <si>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</si>
  <si>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</si>
  <si>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</si>
  <si>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</si>
  <si>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</si>
  <si>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</si>
  <si>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</si>
  <si>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</si>
  <si>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</si>
  <si>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</si>
  <si>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</si>
  <si>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</si>
  <si>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</si>
  <si>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</si>
  <si>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</si>
  <si>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</si>
  <si>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</si>
  <si>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</si>
  <si>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</si>
  <si>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</si>
  <si>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</si>
  <si>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</si>
  <si>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</si>
  <si>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</si>
  <si>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</si>
  <si>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</si>
  <si>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</si>
  <si>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</si>
  <si>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</si>
  <si>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</si>
  <si>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</si>
  <si>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</si>
  <si>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</si>
  <si>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</si>
  <si>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</si>
  <si>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</si>
  <si>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</si>
  <si>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</si>
  <si>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</si>
  <si>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</si>
  <si>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</si>
  <si>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</si>
  <si>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</si>
  <si>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</si>
  <si>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</si>
  <si>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</si>
  <si>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</si>
  <si>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</si>
  <si>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</si>
  <si>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</si>
  <si>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</si>
  <si>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</si>
  <si>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</si>
  <si>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</si>
  <si>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</si>
  <si>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</si>
  <si>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</si>
  <si>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</si>
  <si>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</si>
  <si>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</si>
  <si>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</si>
  <si>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</si>
  <si>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</si>
  <si>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</si>
  <si>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</si>
  <si>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</si>
  <si>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</si>
  <si>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</si>
  <si>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</si>
  <si>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</si>
  <si>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</si>
  <si>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</si>
  <si>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</si>
  <si>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</si>
  <si>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</si>
  <si>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</si>
  <si>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</si>
  <si>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</si>
  <si>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</si>
  <si>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</si>
  <si>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</si>
  <si>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</si>
  <si>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</si>
  <si>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</si>
  <si>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</si>
  <si>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</si>
  <si>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</si>
  <si>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</si>
  <si>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</si>
  <si>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</si>
  <si>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</si>
  <si>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</si>
  <si>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</si>
  <si>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</si>
  <si>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</si>
  <si>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</si>
  <si>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</si>
  <si>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</si>
  <si>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</si>
  <si>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</si>
  <si>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</si>
  <si>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</si>
  <si>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</si>
  <si>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</si>
  <si>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</si>
  <si>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</si>
  <si>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</si>
  <si>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</si>
  <si>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</si>
  <si>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</si>
  <si>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</si>
  <si>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</si>
  <si>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</si>
  <si>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</si>
  <si>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</si>
  <si>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</si>
  <si>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</si>
  <si>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</si>
  <si>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</si>
  <si>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</si>
  <si>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</si>
  <si>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</si>
  <si>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</si>
  <si>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</si>
  <si>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</si>
  <si>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</si>
  <si>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</si>
  <si>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</si>
  <si>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</si>
  <si>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</si>
  <si>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</si>
  <si>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</si>
  <si>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</si>
  <si>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</si>
  <si>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</si>
  <si>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</si>
  <si>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</si>
  <si>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</si>
  <si>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</si>
  <si>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</si>
  <si>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</si>
  <si>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</si>
  <si>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</si>
  <si>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</si>
  <si>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</si>
  <si>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</si>
  <si>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</si>
  <si>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</si>
  <si>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</si>
  <si>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</si>
  <si>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</si>
  <si>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</si>
  <si>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</si>
  <si>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</si>
  <si>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</si>
  <si>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</si>
  <si>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</si>
  <si>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</si>
  <si>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</si>
  <si>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</si>
  <si>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</si>
  <si>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</si>
  <si>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</si>
  <si>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</si>
  <si>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</si>
  <si>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</si>
  <si>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</si>
  <si>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</si>
  <si>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</si>
  <si>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</si>
  <si>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</si>
  <si>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</si>
  <si>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</si>
  <si>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</si>
  <si>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</si>
  <si>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</si>
  <si>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</si>
  <si>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</si>
  <si>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</si>
  <si>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</si>
  <si>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</si>
  <si>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</si>
  <si>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</si>
  <si>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</si>
  <si>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</si>
  <si>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</si>
  <si>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</si>
  <si>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</si>
  <si>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</si>
  <si>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</si>
  <si>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</si>
  <si>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</si>
  <si>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</si>
  <si>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</si>
  <si>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</si>
  <si>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</si>
  <si>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</si>
  <si>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</si>
  <si>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</si>
  <si>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</si>
  <si>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</si>
  <si>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</si>
  <si>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</si>
  <si>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</si>
  <si>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</si>
  <si>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</si>
  <si>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</si>
  <si>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</si>
  <si>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</si>
  <si>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</si>
  <si>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</si>
  <si>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</si>
  <si>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</si>
  <si>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</si>
  <si>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</si>
  <si>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</si>
  <si>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</si>
  <si>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</si>
  <si>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</si>
  <si>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</si>
  <si>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</si>
  <si>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</si>
  <si>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</si>
  <si>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</si>
  <si>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</si>
  <si>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</si>
  <si>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</si>
  <si>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</si>
  <si>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</si>
  <si>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</si>
  <si>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</si>
  <si>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</si>
  <si>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</si>
  <si>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</si>
  <si>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</si>
  <si>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</si>
  <si>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</si>
  <si>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</si>
  <si>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</si>
  <si>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</si>
  <si>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</si>
  <si>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</si>
  <si>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</si>
  <si>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</si>
  <si>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</si>
  <si>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</si>
  <si>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</si>
  <si>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</si>
  <si>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</si>
  <si>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</si>
  <si>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</si>
  <si>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</si>
  <si>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</si>
  <si>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</si>
  <si>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</si>
  <si>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</si>
  <si>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</si>
  <si>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</si>
  <si>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</si>
  <si>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</si>
  <si>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</si>
  <si>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</si>
  <si>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</si>
  <si>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</si>
  <si>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</si>
  <si>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</si>
  <si>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</si>
  <si>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</si>
  <si>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</si>
  <si>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</si>
  <si>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</si>
  <si>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</si>
  <si>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</si>
  <si>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</si>
  <si>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</si>
  <si>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</si>
  <si>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</si>
  <si>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</si>
  <si>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</si>
  <si>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</si>
  <si>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</si>
  <si>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</si>
  <si>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</si>
  <si>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</si>
  <si>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</si>
  <si>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</si>
  <si>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</si>
  <si>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</si>
  <si>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</si>
  <si>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</si>
  <si>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</si>
  <si>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</si>
  <si>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</si>
  <si>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</si>
  <si>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</si>
  <si>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</si>
  <si>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</si>
  <si>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</si>
  <si>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</si>
  <si>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</si>
  <si>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</si>
  <si>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</si>
  <si>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</si>
  <si>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</si>
  <si>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</si>
  <si>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</si>
  <si>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</si>
  <si>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</si>
  <si>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</si>
  <si>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</si>
  <si>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</si>
  <si>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</si>
  <si>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</si>
  <si>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</si>
  <si>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</si>
  <si>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</si>
  <si>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</si>
  <si>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</si>
  <si>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</si>
  <si>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</si>
  <si>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</si>
  <si>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</si>
  <si>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</si>
  <si>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</si>
  <si>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</si>
  <si>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</si>
  <si>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</si>
  <si>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</si>
  <si>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</si>
  <si>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</si>
  <si>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</si>
  <si>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</si>
  <si>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</si>
  <si>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</si>
  <si>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</si>
  <si>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</si>
  <si>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</si>
  <si>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</si>
  <si>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</si>
  <si>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</si>
  <si>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</si>
  <si>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</si>
  <si>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</si>
  <si>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</si>
  <si>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</si>
  <si>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</si>
  <si>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</si>
  <si>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</si>
  <si>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</si>
  <si>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</si>
  <si>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</si>
  <si>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</si>
  <si>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</si>
  <si>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</si>
  <si>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</si>
  <si>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</si>
  <si>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</si>
  <si>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</si>
  <si>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</si>
  <si>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</si>
  <si>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</si>
  <si>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</si>
  <si>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</si>
  <si>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</si>
  <si>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</si>
  <si>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</si>
  <si>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</si>
  <si>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</si>
  <si>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</si>
  <si>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</si>
  <si>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</si>
  <si>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</si>
  <si>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</si>
  <si>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</si>
  <si>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</si>
  <si>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</si>
  <si>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</si>
  <si>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</si>
  <si>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</si>
  <si>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</si>
  <si>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</si>
  <si>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</si>
  <si>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</si>
  <si>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</si>
  <si>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</si>
  <si>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</si>
  <si>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</si>
  <si>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</si>
  <si>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</si>
  <si>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</si>
  <si>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</si>
  <si>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</si>
  <si>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</si>
  <si>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</si>
  <si>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</si>
  <si>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</si>
  <si>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</si>
  <si>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</si>
  <si>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</si>
  <si>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</si>
  <si>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</si>
  <si>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</si>
  <si>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</si>
  <si>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</si>
  <si>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</si>
  <si>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</si>
  <si>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</si>
  <si>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</si>
  <si>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</si>
  <si>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</si>
  <si>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</si>
  <si>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</si>
  <si>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</si>
  <si>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</si>
  <si>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</si>
  <si>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</si>
  <si>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</si>
  <si>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</si>
  <si>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</si>
  <si>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</si>
  <si>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</si>
  <si>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</si>
  <si>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</si>
  <si>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</si>
  <si>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</si>
  <si>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</si>
  <si>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</si>
  <si>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</si>
  <si>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</si>
  <si>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</si>
  <si>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</si>
  <si>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</si>
  <si>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</si>
  <si>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</si>
  <si>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</si>
  <si>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</si>
  <si>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</si>
  <si>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</si>
  <si>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</si>
  <si>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</si>
  <si>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</si>
  <si>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</si>
  <si>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</si>
  <si>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</si>
  <si>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</si>
  <si>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</si>
  <si>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</si>
  <si>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</si>
  <si>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</si>
  <si>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</si>
  <si>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</si>
  <si>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</si>
  <si>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</si>
  <si>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</si>
  <si>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</si>
  <si>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</si>
  <si>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</si>
  <si>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</si>
  <si>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</si>
  <si>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</si>
  <si>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</si>
  <si>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</si>
  <si>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</si>
  <si>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</si>
  <si>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</si>
  <si>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</si>
  <si>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</si>
  <si>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</si>
  <si>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</si>
  <si>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</si>
  <si>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</si>
  <si>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</si>
  <si>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</si>
  <si>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</si>
  <si>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</si>
  <si>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</si>
  <si>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</si>
  <si>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</si>
  <si>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</si>
  <si>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</si>
  <si>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</si>
  <si>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</si>
  <si>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</si>
  <si>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</si>
  <si>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</si>
  <si>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</si>
  <si>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</si>
  <si>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</si>
  <si>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</si>
  <si>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</si>
  <si>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</si>
  <si>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</si>
  <si>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</si>
  <si>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</si>
  <si>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</si>
  <si>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</si>
  <si>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</si>
  <si>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</si>
  <si>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</si>
  <si>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</si>
  <si>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</si>
  <si>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</si>
  <si>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</si>
  <si>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</si>
  <si>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</si>
  <si>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</si>
  <si>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</si>
  <si>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</si>
  <si>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</si>
  <si>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</si>
  <si>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</si>
  <si>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</si>
  <si>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</si>
  <si>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</si>
  <si>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</si>
  <si>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</si>
  <si>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</si>
  <si>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</si>
  <si>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</si>
  <si>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</si>
  <si>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</si>
  <si>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</si>
  <si>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</si>
  <si>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</si>
  <si>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</si>
  <si>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</si>
  <si>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</si>
  <si>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</si>
  <si>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</si>
  <si>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</si>
  <si>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</si>
  <si>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</si>
  <si>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</si>
  <si>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</si>
  <si>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</si>
  <si>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</si>
  <si>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</si>
  <si>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</si>
  <si>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</si>
  <si>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</si>
  <si>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</si>
  <si>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</si>
  <si>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</si>
  <si>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</si>
  <si>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</si>
  <si>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</si>
  <si>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</si>
  <si>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</si>
  <si>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</si>
  <si>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</si>
  <si>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</si>
  <si>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</si>
  <si>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</si>
  <si>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</si>
  <si>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</si>
  <si>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</si>
  <si>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</si>
  <si>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</si>
  <si>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</si>
  <si>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</si>
  <si>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</si>
  <si>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</si>
  <si>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</si>
  <si>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</si>
  <si>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</si>
  <si>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</si>
  <si>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</si>
  <si>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</si>
  <si>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</si>
  <si>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</si>
  <si>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</si>
  <si>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</si>
  <si>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</si>
  <si>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</si>
  <si>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</si>
  <si>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</si>
  <si>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</si>
  <si>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</si>
  <si>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</si>
  <si>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</si>
  <si>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</si>
  <si>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</si>
  <si>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</si>
  <si>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</si>
  <si>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</si>
  <si>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</si>
  <si>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</si>
  <si>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</si>
  <si>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</si>
  <si>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</si>
  <si>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</si>
  <si>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</si>
  <si>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</si>
  <si>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</si>
  <si>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</si>
  <si>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</si>
  <si>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</si>
  <si>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</si>
  <si>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</si>
  <si>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</si>
  <si>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</si>
  <si>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</si>
  <si>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</si>
  <si>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</si>
  <si>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</si>
  <si>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</si>
  <si>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</si>
  <si>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</si>
  <si>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</si>
  <si>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</si>
  <si>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</si>
  <si>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</si>
  <si>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</si>
  <si>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</si>
  <si>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</si>
  <si>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</si>
  <si>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</si>
  <si>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</si>
  <si>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</si>
  <si>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</si>
  <si>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</si>
  <si>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</si>
  <si>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</si>
  <si>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</si>
  <si>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</si>
  <si>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</si>
  <si>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</si>
  <si>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</si>
  <si>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</si>
  <si>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</si>
  <si>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</si>
  <si>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</si>
  <si>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</si>
  <si>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</si>
  <si>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</si>
  <si>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</si>
  <si>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</si>
  <si>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</si>
  <si>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</si>
  <si>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</si>
  <si>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</si>
  <si>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</si>
  <si>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</si>
  <si>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</si>
  <si>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</si>
  <si>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</si>
  <si>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</si>
  <si>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</si>
  <si>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</si>
  <si>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</si>
  <si>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</si>
  <si>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</si>
  <si>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</si>
  <si>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</si>
  <si>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</si>
  <si>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</si>
  <si>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</si>
  <si>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</si>
  <si>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</si>
  <si>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</si>
  <si>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</si>
  <si>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</si>
  <si>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</si>
  <si>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</si>
  <si>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</si>
  <si>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</si>
  <si>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</si>
  <si>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</si>
  <si>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</si>
  <si>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</si>
  <si>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</si>
  <si>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</si>
  <si>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</si>
  <si>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</si>
  <si>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</si>
  <si>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</si>
  <si>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</si>
  <si>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</si>
  <si>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</si>
  <si>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</si>
  <si>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</si>
  <si>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</si>
  <si>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</si>
  <si>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</si>
  <si>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</si>
  <si>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</si>
  <si>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</si>
  <si>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</si>
  <si>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</si>
  <si>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</si>
  <si>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</si>
  <si>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</si>
  <si>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</si>
  <si>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</si>
  <si>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</si>
  <si>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</si>
  <si>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</si>
  <si>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</si>
  <si>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</si>
  <si>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</si>
  <si>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</si>
  <si>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</si>
  <si>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</si>
  <si>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</si>
  <si>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</si>
  <si>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</si>
  <si>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</si>
  <si>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</si>
  <si>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</si>
  <si>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</si>
  <si>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</si>
  <si>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</si>
  <si>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</si>
  <si>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</si>
  <si>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</si>
  <si>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</si>
  <si>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</si>
  <si>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</si>
  <si>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</si>
  <si>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</si>
  <si>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</si>
  <si>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</si>
  <si>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</si>
  <si>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</si>
  <si>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</si>
  <si>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</si>
  <si>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</si>
  <si>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</si>
  <si>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</si>
  <si>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</si>
  <si>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</si>
  <si>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</si>
  <si>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</si>
  <si>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</si>
  <si>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</si>
  <si>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</si>
  <si>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</si>
  <si>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</si>
  <si>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</si>
  <si>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</si>
  <si>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</si>
  <si>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</si>
  <si>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</si>
  <si>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</si>
  <si>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</si>
  <si>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</si>
  <si>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</si>
  <si>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</si>
  <si>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</si>
  <si>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</si>
  <si>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</si>
  <si>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</si>
  <si>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</si>
  <si>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</si>
  <si>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</si>
  <si>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</si>
  <si>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</si>
  <si>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</si>
  <si>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</si>
  <si>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</si>
  <si>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</si>
  <si>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</si>
  <si>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</si>
  <si>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</si>
  <si>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</si>
  <si>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</si>
  <si>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</si>
  <si>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</si>
  <si>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</si>
  <si>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</si>
  <si>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</si>
  <si>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</si>
  <si>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</si>
  <si>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</si>
  <si>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</si>
  <si>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</si>
  <si>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</si>
  <si>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</si>
  <si>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</si>
  <si>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</si>
  <si>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</si>
  <si>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</si>
  <si>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</si>
  <si>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</si>
  <si>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</si>
  <si>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</si>
  <si>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</si>
  <si>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</si>
  <si>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</si>
  <si>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</si>
  <si>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</si>
  <si>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</si>
  <si>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</si>
  <si>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</si>
  <si>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</si>
  <si>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</si>
  <si>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</si>
  <si>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</si>
  <si>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</si>
  <si>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</si>
  <si>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</si>
  <si>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</si>
  <si>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</si>
  <si>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</si>
  <si>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</si>
  <si>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</si>
  <si>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</si>
  <si>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</si>
  <si>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</si>
  <si>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</si>
  <si>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</si>
  <si>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</si>
  <si>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</si>
  <si>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</si>
  <si>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</si>
  <si>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</si>
  <si>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</si>
  <si>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</si>
  <si>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</si>
  <si>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</si>
  <si>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</si>
  <si>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</si>
  <si>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</si>
  <si>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</si>
  <si>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</si>
  <si>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</si>
  <si>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</si>
  <si>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</si>
  <si>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</si>
  <si>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</si>
  <si>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</si>
  <si>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</si>
  <si>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</si>
  <si>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</si>
  <si>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</si>
  <si>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</si>
  <si>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</si>
  <si>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</si>
  <si>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</si>
  <si>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</si>
  <si>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</si>
  <si>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</si>
  <si>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</si>
  <si>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</si>
  <si>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</si>
  <si>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</si>
  <si>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</si>
  <si>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</si>
  <si>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</si>
  <si>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</si>
  <si>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</si>
  <si>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</si>
  <si>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</si>
  <si>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</si>
  <si>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</si>
  <si>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</si>
  <si>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</si>
  <si>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</si>
  <si>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</si>
  <si>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</si>
  <si>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</si>
  <si>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</si>
  <si>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</si>
  <si>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</si>
  <si>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</si>
  <si>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</si>
  <si>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</si>
  <si>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</si>
  <si>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</si>
  <si>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</si>
  <si>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</si>
  <si>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</si>
  <si>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</si>
  <si>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</si>
  <si>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</si>
  <si>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</si>
  <si>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</si>
  <si>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</si>
  <si>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</si>
  <si>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</si>
  <si>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</si>
  <si>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</si>
  <si>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</si>
  <si>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</si>
  <si>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</si>
  <si>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</si>
  <si>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</si>
  <si>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</si>
  <si>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</si>
  <si>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</si>
  <si>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</si>
  <si>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</si>
  <si>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</si>
  <si>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</si>
  <si>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</si>
  <si>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</si>
  <si>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</si>
  <si>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</si>
  <si>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</si>
  <si>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</si>
  <si>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</si>
  <si>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</si>
  <si>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</si>
  <si>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</si>
  <si>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</si>
  <si>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</si>
  <si>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</si>
  <si>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</si>
  <si>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</si>
  <si>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</si>
  <si>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</si>
  <si>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</si>
  <si>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</si>
  <si>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</si>
  <si>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</si>
  <si>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</si>
  <si>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</si>
  <si>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</si>
  <si>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</si>
  <si>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</si>
  <si>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</si>
  <si>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</si>
  <si>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</si>
  <si>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</si>
  <si>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</si>
  <si>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</si>
  <si>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</si>
  <si>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</si>
  <si>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</si>
  <si>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</si>
  <si>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</si>
  <si>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</si>
  <si>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</si>
  <si>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</si>
  <si>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</si>
  <si>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</si>
  <si>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</si>
  <si>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</si>
  <si>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</si>
  <si>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</si>
  <si>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</si>
  <si>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</si>
  <si>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</si>
  <si>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</si>
  <si>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</si>
  <si>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</si>
  <si>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</si>
  <si>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</si>
  <si>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</si>
  <si>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</si>
  <si>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</si>
  <si>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</si>
  <si>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</si>
  <si>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</si>
  <si>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</si>
  <si>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</si>
  <si>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</si>
  <si>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</si>
  <si>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</si>
  <si>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</si>
  <si>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</si>
  <si>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</si>
  <si>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</si>
  <si>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</si>
  <si>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</si>
  <si>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</si>
  <si>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</si>
  <si>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</si>
  <si>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</si>
  <si>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</si>
  <si>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</si>
  <si>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</si>
  <si>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</si>
  <si>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</si>
  <si>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</si>
  <si>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</si>
  <si>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</si>
  <si>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</si>
  <si>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</si>
  <si>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</si>
  <si>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</si>
  <si>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</si>
  <si>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</si>
  <si>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</si>
  <si>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</si>
  <si>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</si>
  <si>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</si>
  <si>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</si>
  <si>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</si>
  <si>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</si>
  <si>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</si>
  <si>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</si>
  <si>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</si>
  <si>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</si>
  <si>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</si>
  <si>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</si>
  <si>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</si>
  <si>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</si>
  <si>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</si>
  <si>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</si>
  <si>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</si>
  <si>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</si>
  <si>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</si>
  <si>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</si>
  <si>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</si>
  <si>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</si>
  <si>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</si>
  <si>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</si>
  <si>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</si>
  <si>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</si>
  <si>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</si>
  <si>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</si>
  <si>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</si>
  <si>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</si>
  <si>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</si>
  <si>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</si>
  <si>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</si>
  <si>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</si>
  <si>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</si>
  <si>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</si>
  <si>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</si>
  <si>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</si>
  <si>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</si>
  <si>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</si>
  <si>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</si>
  <si>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</si>
  <si>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</si>
  <si>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</si>
  <si>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</si>
  <si>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</si>
  <si>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</si>
  <si>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</si>
  <si>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</si>
  <si>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</si>
  <si>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</si>
  <si>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</si>
  <si>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</si>
  <si>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</si>
  <si>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</si>
  <si>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</si>
  <si>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</si>
  <si>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</si>
  <si>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</si>
  <si>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</si>
  <si>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</si>
  <si>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</si>
  <si>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</si>
  <si>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</si>
  <si>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</si>
  <si>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</si>
  <si>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</si>
  <si>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</si>
  <si>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</si>
  <si>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</si>
  <si>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</si>
  <si>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</si>
  <si>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</si>
  <si>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</si>
  <si>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</si>
  <si>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</si>
  <si>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</si>
  <si>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</si>
  <si>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</si>
  <si>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</si>
  <si>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</si>
  <si>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</si>
  <si>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</si>
  <si>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</si>
  <si>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</si>
  <si>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</si>
  <si>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</si>
  <si>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</si>
  <si>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</si>
  <si>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</si>
  <si>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</si>
  <si>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</si>
  <si>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</si>
  <si>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</si>
  <si>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</si>
  <si>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</si>
  <si>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</si>
  <si>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</si>
  <si>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</si>
  <si>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</si>
  <si>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</si>
  <si>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</si>
  <si>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</si>
  <si>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</si>
  <si>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</si>
  <si>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</si>
  <si>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</si>
  <si>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</si>
  <si>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</si>
  <si>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</si>
  <si>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</si>
  <si>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</si>
  <si>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</si>
  <si>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</si>
  <si>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</si>
  <si>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</si>
  <si>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</si>
  <si>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</si>
  <si>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</si>
  <si>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</si>
  <si>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</si>
  <si>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</si>
  <si>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</si>
  <si>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</si>
  <si>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</si>
  <si>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</si>
  <si>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</si>
  <si>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</si>
  <si>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</si>
  <si>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</si>
  <si>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</si>
  <si>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</si>
  <si>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</si>
  <si>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</si>
  <si>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</si>
  <si>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</si>
  <si>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</si>
  <si>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</si>
  <si>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</si>
  <si>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</si>
  <si>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</si>
  <si>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</si>
  <si>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</si>
  <si>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</si>
  <si>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</si>
  <si>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</si>
  <si>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</si>
  <si>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</si>
  <si>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</si>
  <si>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</si>
  <si>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</si>
  <si>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</si>
  <si>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</si>
  <si>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</si>
  <si>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</si>
  <si>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</si>
  <si>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</si>
  <si>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</si>
  <si>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</si>
  <si>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</si>
  <si>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</si>
  <si>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</si>
  <si>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</si>
  <si>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</si>
  <si>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</si>
  <si>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</si>
  <si>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</si>
  <si>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</si>
  <si>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</si>
  <si>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</si>
  <si>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</si>
  <si>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</si>
  <si>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</si>
  <si>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</si>
  <si>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</si>
  <si>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</si>
  <si>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</si>
  <si>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</si>
  <si>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</si>
  <si>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</si>
  <si>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</si>
  <si>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</si>
  <si>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</si>
  <si>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</si>
  <si>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</si>
  <si>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</si>
  <si>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</si>
  <si>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</si>
  <si>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</si>
  <si>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</si>
  <si>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</si>
  <si>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</si>
  <si>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</si>
  <si>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</si>
  <si>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</si>
  <si>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</si>
  <si>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</si>
  <si>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</si>
  <si>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</si>
  <si>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</si>
  <si>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</si>
  <si>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</si>
  <si>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</si>
  <si>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</si>
  <si>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</si>
  <si>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</si>
  <si>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</si>
  <si>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</si>
  <si>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</si>
  <si>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</si>
  <si>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</si>
  <si>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</si>
  <si>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</si>
  <si>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</si>
  <si>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</si>
  <si>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</si>
  <si>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</si>
  <si>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</si>
  <si>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</si>
  <si>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</si>
  <si>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</si>
  <si>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</si>
  <si>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</si>
  <si>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</si>
  <si>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</si>
  <si>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</si>
  <si>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</si>
  <si>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</si>
  <si>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</si>
  <si>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</si>
  <si>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</si>
  <si>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</si>
  <si>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</si>
  <si>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</si>
  <si>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</si>
  <si>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</si>
  <si>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</si>
  <si>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</si>
  <si>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</si>
  <si>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</si>
  <si>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</si>
  <si>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</si>
  <si>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</si>
  <si>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</si>
  <si>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</si>
  <si>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</si>
  <si>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</si>
  <si>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</si>
  <si>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</si>
  <si>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</si>
  <si>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</si>
  <si>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</si>
  <si>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</si>
  <si>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</si>
  <si>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</si>
  <si>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</si>
  <si>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</si>
  <si>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</si>
  <si>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</si>
  <si>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</si>
  <si>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</si>
  <si>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</si>
  <si>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</si>
  <si>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</si>
  <si>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</si>
  <si>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</si>
  <si>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</si>
  <si>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</si>
  <si>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</si>
  <si>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</si>
  <si>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</si>
  <si>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</si>
  <si>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</si>
  <si>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</si>
  <si>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</si>
  <si>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</si>
  <si>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</si>
  <si>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</si>
  <si>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</si>
  <si>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</si>
  <si>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</si>
  <si>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</si>
  <si>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</si>
  <si>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</si>
  <si>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</si>
  <si>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</si>
  <si>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</si>
  <si>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</si>
  <si>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</si>
  <si>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</si>
  <si>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</si>
  <si>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</si>
  <si>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</si>
  <si>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</si>
  <si>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</si>
  <si>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</si>
  <si>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</si>
  <si>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</si>
  <si>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</si>
  <si>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</si>
  <si>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</si>
  <si>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</si>
  <si>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</si>
  <si>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</si>
  <si>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</si>
  <si>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</si>
  <si>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</si>
  <si>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</si>
  <si>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</si>
  <si>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</si>
  <si>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</si>
  <si>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</si>
  <si>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</si>
  <si>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</si>
  <si>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</si>
  <si>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</si>
  <si>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</si>
  <si>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</si>
  <si>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</si>
  <si>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</si>
  <si>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</si>
  <si>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</si>
  <si>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</si>
  <si>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</si>
  <si>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</si>
  <si>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</si>
  <si>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</si>
  <si>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</si>
  <si>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</si>
  <si>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</si>
  <si>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</si>
  <si>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</si>
  <si>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</si>
  <si>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</si>
  <si>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</si>
  <si>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</si>
  <si>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</si>
  <si>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</si>
  <si>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</si>
  <si>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</si>
  <si>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</si>
  <si>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</si>
  <si>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</si>
  <si>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</si>
  <si>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</si>
  <si>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</si>
  <si>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</si>
  <si>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</si>
  <si>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</si>
  <si>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</si>
  <si>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</si>
  <si>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</si>
  <si>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</si>
  <si>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</si>
  <si>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</si>
  <si>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</si>
  <si>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</si>
  <si>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</si>
  <si>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</si>
  <si>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</si>
  <si>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</si>
  <si>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</si>
  <si>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</si>
  <si>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</si>
  <si>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</si>
  <si>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</si>
  <si>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</si>
  <si>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</si>
  <si>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</si>
  <si>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</si>
  <si>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</si>
  <si>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</si>
  <si>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</si>
  <si>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</si>
  <si>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</si>
  <si>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</si>
  <si>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</si>
  <si>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</si>
  <si>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</si>
  <si>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</si>
  <si>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</si>
  <si>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</si>
  <si>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</si>
  <si>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</si>
  <si>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</si>
  <si>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</si>
  <si>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</si>
  <si>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</si>
  <si>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</si>
  <si>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</si>
  <si>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</si>
  <si>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</si>
  <si>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</si>
  <si>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</si>
  <si>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</si>
  <si>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</si>
  <si>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</si>
  <si>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</si>
  <si>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</si>
  <si>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</si>
  <si>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</si>
  <si>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</si>
  <si>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</si>
  <si>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</si>
  <si>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</si>
  <si>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</si>
  <si>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</si>
  <si>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</si>
  <si>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</si>
  <si>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</si>
  <si>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</si>
  <si>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</si>
  <si>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</si>
  <si>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</si>
  <si>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</si>
  <si>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</si>
  <si>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</si>
  <si>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</si>
  <si>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</si>
  <si>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</si>
  <si>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</si>
  <si>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</si>
  <si>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</si>
  <si>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</si>
  <si>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</si>
  <si>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</si>
  <si>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</si>
  <si>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</si>
  <si>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</si>
  <si>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</si>
  <si>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</si>
  <si>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</si>
  <si>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</si>
  <si>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</si>
  <si>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</si>
  <si>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</si>
  <si>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</si>
  <si>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</si>
  <si>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</si>
  <si>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</si>
  <si>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</si>
  <si>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</si>
  <si>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</si>
  <si>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</si>
  <si>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</si>
  <si>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</si>
  <si>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</si>
  <si>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</si>
  <si>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</si>
  <si>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</si>
  <si>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</si>
  <si>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</si>
  <si>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</si>
  <si>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</si>
  <si>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</si>
  <si>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</si>
  <si>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</si>
  <si>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</si>
  <si>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</si>
  <si>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</si>
  <si>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</si>
  <si>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</si>
  <si>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</si>
  <si>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</si>
  <si>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</si>
  <si>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</si>
  <si>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</si>
  <si>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</si>
  <si>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</si>
  <si>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</si>
  <si>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</si>
  <si>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</si>
  <si>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</si>
  <si>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</si>
  <si>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</si>
  <si>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</si>
  <si>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</si>
  <si>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</si>
  <si>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</si>
  <si>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</si>
  <si>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</si>
  <si>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</si>
  <si>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</si>
  <si>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</si>
  <si>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</si>
  <si>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</si>
  <si>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</si>
  <si>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</si>
  <si>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</si>
  <si>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</si>
  <si>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</si>
  <si>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</si>
  <si>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</si>
  <si>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</si>
  <si>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</si>
  <si>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</si>
  <si>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</si>
  <si>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</si>
  <si>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</si>
  <si>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</si>
  <si>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</si>
  <si>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</si>
  <si>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</si>
  <si>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</si>
  <si>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</si>
  <si>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</si>
  <si>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</si>
  <si>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</si>
  <si>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</si>
  <si>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</si>
  <si>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</si>
  <si>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</si>
  <si>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</si>
  <si>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</si>
  <si>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</si>
  <si>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</si>
  <si>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</si>
  <si>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</si>
  <si>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</si>
  <si>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</si>
  <si>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</si>
  <si>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</si>
  <si>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</si>
  <si>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</si>
  <si>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</si>
  <si>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</si>
  <si>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</si>
  <si>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</si>
  <si>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</si>
  <si>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</si>
  <si>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</si>
  <si>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</si>
  <si>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</si>
  <si>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</si>
  <si>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</si>
  <si>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</si>
  <si>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</si>
  <si>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</si>
  <si>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</si>
  <si>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</si>
  <si>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</si>
  <si>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</si>
  <si>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</si>
  <si>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</si>
  <si>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</si>
  <si>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</si>
  <si>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</si>
  <si>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</si>
  <si>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</si>
  <si>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</si>
  <si>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</si>
  <si>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</si>
  <si>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</si>
  <si>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</si>
  <si>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</si>
  <si>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</si>
  <si>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</si>
  <si>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</si>
  <si>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</si>
  <si>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</si>
  <si>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</si>
  <si>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</si>
  <si>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</si>
  <si>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</si>
  <si>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</si>
  <si>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</si>
  <si>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</si>
  <si>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</si>
  <si>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</si>
  <si>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</si>
  <si>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</si>
  <si>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</si>
  <si>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</si>
  <si>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</si>
  <si>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</si>
  <si>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</si>
  <si>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</si>
  <si>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</si>
  <si>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</si>
  <si>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</si>
  <si>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</si>
  <si>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</si>
  <si>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</si>
  <si>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</si>
  <si>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</si>
  <si>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</si>
  <si>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</si>
  <si>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</si>
  <si>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</si>
  <si>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</si>
  <si>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</si>
  <si>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</si>
  <si>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</si>
  <si>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</si>
  <si>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</si>
  <si>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</si>
  <si>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</si>
  <si>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</si>
  <si>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</si>
  <si>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</si>
  <si>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</si>
  <si>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</si>
  <si>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</si>
  <si>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</si>
  <si>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</si>
  <si>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</si>
  <si>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</si>
  <si>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</si>
  <si>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</si>
  <si>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</si>
  <si>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</si>
  <si>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</si>
  <si>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</si>
  <si>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</si>
  <si>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</si>
  <si>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</si>
  <si>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</si>
  <si>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</si>
  <si>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</si>
  <si>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</si>
  <si>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</si>
  <si>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</si>
  <si>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</si>
  <si>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</si>
  <si>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</si>
  <si>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</si>
  <si>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</si>
  <si>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</si>
  <si>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</si>
  <si>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</si>
  <si>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</si>
  <si>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</si>
  <si>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</si>
  <si>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</si>
  <si>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</si>
  <si>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</si>
  <si>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</si>
  <si>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</si>
  <si>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</si>
  <si>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</si>
  <si>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</si>
  <si>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</si>
  <si>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</si>
  <si>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</si>
  <si>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</si>
  <si>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</si>
  <si>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</si>
  <si>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</si>
  <si>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</si>
  <si>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</si>
  <si>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</si>
  <si>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</si>
  <si>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</si>
  <si>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</si>
  <si>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</si>
  <si>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</si>
  <si>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</si>
  <si>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</si>
  <si>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</si>
  <si>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</si>
  <si>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</si>
  <si>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</si>
  <si>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</si>
  <si>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</si>
  <si>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</si>
  <si>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</si>
  <si>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</si>
  <si>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</si>
  <si>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</si>
  <si>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</si>
  <si>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</si>
  <si>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</si>
  <si>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</si>
  <si>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</si>
  <si>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</si>
  <si>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</si>
  <si>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</si>
  <si>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</si>
  <si>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</si>
  <si>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</si>
  <si>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</si>
  <si>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</si>
  <si>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</si>
  <si>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</si>
  <si>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</si>
  <si>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</si>
  <si>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</si>
  <si>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</si>
  <si>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</si>
  <si>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</si>
  <si>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</si>
  <si>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</si>
  <si>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</si>
  <si>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</si>
  <si>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</si>
  <si>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</si>
  <si>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</si>
  <si>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</si>
  <si>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</si>
  <si>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</si>
  <si>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</si>
  <si>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</si>
  <si>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</si>
  <si>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</si>
  <si>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</si>
  <si>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</si>
  <si>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</si>
  <si>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</si>
  <si>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</si>
  <si>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</si>
  <si>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</si>
  <si>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</si>
  <si>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</si>
  <si>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</si>
  <si>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</si>
  <si>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</si>
  <si>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</si>
  <si>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</si>
  <si>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</si>
  <si>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</si>
  <si>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</si>
  <si>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</si>
  <si>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</si>
  <si>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</si>
  <si>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</si>
  <si>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</si>
  <si>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</si>
  <si>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</si>
  <si>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</si>
  <si>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</si>
  <si>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</si>
  <si>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</si>
  <si>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</si>
  <si>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</si>
  <si>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</si>
  <si>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</si>
  <si>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</si>
  <si>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</si>
  <si>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</si>
  <si>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</si>
  <si>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</si>
  <si>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</si>
  <si>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</si>
  <si>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</si>
  <si>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</si>
  <si>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</si>
  <si>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</si>
  <si>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</si>
  <si>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</si>
  <si>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</si>
  <si>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</si>
  <si>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</si>
  <si>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</si>
  <si>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</si>
  <si>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</si>
  <si>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</si>
  <si>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</si>
  <si>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</si>
  <si>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</si>
  <si>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</si>
  <si>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</si>
  <si>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</si>
  <si>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</si>
  <si>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</si>
  <si>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</si>
  <si>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</si>
  <si>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</si>
  <si>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</si>
  <si>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</si>
  <si>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</si>
  <si>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</si>
  <si>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</si>
  <si>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</si>
  <si>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</si>
  <si>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</si>
  <si>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</si>
  <si>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</si>
  <si>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</si>
  <si>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</si>
  <si>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</si>
  <si>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</si>
  <si>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</si>
  <si>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</si>
  <si>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</si>
  <si>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</si>
  <si>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</si>
  <si>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</si>
  <si>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</si>
  <si>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</si>
  <si>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</si>
  <si>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</si>
  <si>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</si>
  <si>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</si>
  <si>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</si>
  <si>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</si>
  <si>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</si>
  <si>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</si>
  <si>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</si>
  <si>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</si>
  <si>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</si>
  <si>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</si>
  <si>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</si>
  <si>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</si>
  <si>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</si>
  <si>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</si>
  <si>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</si>
  <si>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</si>
  <si>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</si>
  <si>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</si>
  <si>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</si>
  <si>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</si>
  <si>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</si>
  <si>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</si>
  <si>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</si>
  <si>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</si>
  <si>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</si>
  <si>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</si>
  <si>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</si>
  <si>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</si>
  <si>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</si>
  <si>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</si>
  <si>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</si>
  <si>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</si>
  <si>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</si>
  <si>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</si>
  <si>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</si>
  <si>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</si>
  <si>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</si>
  <si>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</si>
  <si>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</si>
  <si>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</si>
  <si>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</si>
  <si>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</si>
  <si>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</si>
  <si>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</si>
  <si>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</si>
  <si>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</si>
  <si>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</si>
  <si>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</si>
  <si>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</si>
  <si>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</si>
  <si>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</si>
  <si>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</si>
  <si>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</si>
  <si>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</si>
  <si>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</si>
  <si>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</si>
  <si>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</si>
  <si>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</si>
  <si>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</si>
  <si>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</si>
  <si>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</si>
  <si>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</si>
  <si>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</si>
  <si>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</si>
  <si>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</si>
  <si>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</si>
  <si>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</si>
  <si>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</si>
  <si>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</si>
  <si>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</si>
  <si>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</si>
  <si>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</si>
  <si>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</si>
  <si>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</si>
  <si>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</si>
  <si>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</si>
  <si>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</si>
  <si>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</si>
  <si>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</si>
  <si>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</si>
  <si>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</si>
  <si>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</si>
  <si>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</si>
  <si>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</si>
  <si>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</si>
  <si>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</si>
  <si>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</si>
  <si>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</si>
  <si>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</si>
  <si>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</si>
  <si>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</si>
  <si>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</si>
  <si>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</si>
  <si>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</si>
  <si>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</si>
  <si>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</si>
  <si>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</si>
  <si>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</si>
  <si>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</si>
  <si>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</si>
  <si>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</si>
  <si>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</si>
  <si>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</si>
  <si>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</si>
  <si>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</si>
  <si>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</si>
  <si>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</si>
  <si>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</si>
  <si>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</si>
  <si>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</si>
  <si>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</si>
  <si>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</si>
  <si>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</si>
  <si>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</si>
  <si>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</si>
  <si>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</si>
  <si>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</si>
  <si>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</si>
  <si>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</si>
  <si>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</si>
  <si>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</si>
  <si>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</si>
  <si>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</si>
  <si>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</si>
  <si>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</si>
  <si>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</si>
  <si>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</si>
  <si>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</si>
  <si>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</si>
  <si>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</si>
  <si>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</si>
  <si>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</si>
  <si>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</si>
  <si>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</si>
  <si>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</si>
  <si>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</si>
  <si>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</si>
  <si>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</si>
  <si>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</si>
  <si>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</si>
  <si>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</si>
  <si>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</si>
  <si>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</si>
  <si>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</si>
  <si>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</si>
  <si>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</si>
  <si>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</si>
  <si>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</si>
  <si>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</si>
  <si>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</si>
  <si>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</si>
  <si>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</si>
  <si>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</si>
  <si>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</si>
  <si>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</si>
  <si>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</si>
  <si>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</si>
  <si>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</si>
  <si>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</si>
  <si>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</si>
  <si>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</si>
  <si>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</si>
  <si>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</si>
  <si>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</si>
  <si>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</si>
  <si>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</si>
  <si>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</si>
  <si>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</si>
  <si>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</si>
  <si>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</si>
  <si>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</si>
  <si>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</si>
  <si>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</si>
  <si>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</si>
  <si>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</si>
  <si>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</si>
  <si>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</si>
  <si>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</si>
  <si>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</si>
  <si>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</si>
  <si>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</si>
  <si>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</si>
  <si>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</si>
  <si>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</si>
  <si>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</si>
  <si>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</si>
  <si>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</si>
  <si>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</si>
  <si>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</si>
  <si>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</si>
  <si>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</si>
  <si>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</si>
  <si>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</si>
  <si>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</si>
  <si>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</si>
  <si>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</si>
  <si>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</si>
  <si>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</si>
  <si>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</si>
  <si>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</si>
  <si>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</si>
  <si>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</si>
  <si>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</si>
  <si>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</si>
  <si>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</si>
  <si>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</si>
  <si>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</si>
  <si>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</si>
  <si>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</si>
  <si>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</si>
  <si>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</si>
  <si>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</si>
  <si>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</si>
  <si>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</si>
  <si>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</si>
  <si>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</si>
  <si>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</si>
  <si>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</si>
  <si>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</si>
  <si>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</si>
  <si>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</si>
  <si>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</si>
  <si>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</si>
  <si>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</si>
  <si>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</si>
  <si>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</si>
  <si>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</si>
  <si>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</si>
  <si>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</si>
  <si>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</si>
  <si>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</si>
  <si>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</si>
  <si>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</si>
  <si>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</si>
  <si>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</si>
  <si>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</si>
  <si>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</si>
  <si>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</si>
  <si>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</si>
  <si>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</si>
  <si>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</si>
  <si>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</si>
  <si>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</si>
  <si>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</si>
  <si>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</si>
  <si>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</si>
  <si>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</si>
  <si>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</si>
  <si>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</si>
  <si>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</si>
  <si>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</si>
  <si>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</si>
  <si>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</si>
  <si>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</si>
  <si>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</si>
  <si>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</si>
  <si>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</si>
  <si>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</si>
  <si>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</si>
  <si>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</si>
  <si>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</si>
  <si>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</si>
  <si>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</si>
  <si>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</si>
  <si>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</si>
  <si>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</si>
  <si>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</si>
  <si>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</si>
  <si>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</si>
  <si>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</si>
  <si>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</si>
  <si>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</si>
  <si>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</si>
  <si>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</si>
  <si>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</si>
  <si>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</si>
  <si>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</si>
  <si>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</si>
  <si>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</si>
  <si>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</si>
  <si>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</si>
  <si>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</si>
  <si>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</si>
  <si>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</si>
  <si>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</si>
  <si>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</si>
  <si>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</si>
  <si>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</si>
  <si>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</si>
  <si>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</si>
  <si>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</si>
  <si>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</si>
  <si>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</si>
  <si>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</si>
  <si>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</si>
  <si>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</si>
  <si>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</si>
  <si>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</si>
  <si>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</si>
  <si>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</si>
  <si>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</si>
  <si>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</si>
  <si>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</si>
  <si>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</si>
  <si>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</si>
  <si>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</si>
  <si>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</si>
  <si>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</si>
  <si>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</si>
  <si>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</si>
  <si>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</si>
  <si>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</si>
  <si>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</si>
  <si>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</si>
  <si>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</si>
  <si>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</si>
  <si>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</si>
  <si>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</si>
  <si>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</si>
  <si>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</si>
  <si>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</si>
  <si>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</si>
  <si>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</si>
  <si>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</si>
  <si>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</si>
  <si>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</si>
  <si>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</si>
  <si>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</si>
  <si>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</si>
  <si>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</si>
  <si>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</si>
  <si>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</si>
  <si>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</si>
  <si>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</si>
  <si>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</si>
  <si>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</si>
  <si>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</si>
  <si>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</si>
  <si>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</si>
  <si>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</si>
  <si>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</si>
  <si>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</si>
  <si>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</si>
  <si>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</si>
  <si>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</si>
  <si>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</si>
  <si>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</si>
  <si>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</si>
  <si>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</si>
  <si>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</si>
  <si>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</si>
  <si>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</si>
  <si>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</si>
  <si>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</si>
  <si>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</si>
  <si>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</si>
  <si>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</si>
  <si>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</si>
  <si>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</si>
  <si>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</si>
  <si>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</si>
  <si>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</si>
  <si>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</si>
  <si>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</si>
  <si>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</si>
  <si>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</si>
  <si>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</si>
  <si>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</si>
  <si>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</si>
  <si>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</si>
  <si>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</si>
  <si>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</si>
  <si>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</si>
  <si>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</si>
  <si>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</si>
  <si>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</si>
  <si>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</si>
  <si>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</si>
  <si>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</si>
  <si>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</si>
  <si>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</si>
  <si>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</si>
  <si>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</si>
  <si>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</si>
  <si>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</si>
  <si>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</si>
  <si>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</si>
  <si>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</si>
  <si>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</si>
  <si>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</si>
  <si>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</si>
  <si>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</si>
  <si>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</si>
  <si>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</si>
  <si>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</si>
  <si>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</si>
  <si>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</si>
  <si>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</si>
  <si>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</si>
  <si>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</si>
  <si>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</si>
  <si>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</si>
  <si>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</si>
  <si>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</si>
  <si>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</si>
  <si>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</si>
  <si>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</si>
  <si>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</si>
  <si>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</si>
  <si>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</si>
  <si>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</si>
  <si>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</si>
  <si>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</si>
  <si>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</si>
  <si>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</si>
  <si>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</si>
  <si>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</si>
  <si>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</si>
  <si>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</si>
  <si>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</si>
  <si>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</si>
  <si>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</si>
  <si>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</si>
  <si>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</si>
  <si>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</si>
  <si>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</si>
  <si>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</si>
  <si>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</si>
  <si>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</si>
  <si>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</si>
  <si>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</si>
  <si>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</si>
  <si>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</si>
  <si>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</si>
  <si>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</si>
  <si>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</si>
  <si>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</si>
  <si>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</si>
  <si>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</si>
  <si>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</si>
  <si>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</si>
  <si>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</si>
  <si>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</si>
  <si>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</si>
  <si>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</si>
  <si>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</si>
  <si>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</si>
  <si>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</si>
  <si>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</si>
  <si>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</si>
  <si>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</si>
  <si>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</si>
  <si>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</si>
  <si>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</si>
  <si>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</si>
  <si>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</si>
  <si>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</si>
  <si>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</si>
  <si>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</si>
  <si>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</si>
  <si>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</si>
  <si>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</si>
  <si>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</si>
  <si>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</si>
  <si>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</si>
  <si>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</si>
  <si>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</si>
  <si>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</si>
  <si>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</si>
  <si>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</si>
  <si>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</si>
  <si>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</si>
  <si>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</si>
  <si>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</si>
  <si>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</si>
  <si>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</si>
  <si>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</si>
  <si>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</si>
  <si>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</si>
  <si>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</si>
  <si>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</si>
  <si>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</si>
  <si>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</si>
  <si>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</si>
  <si>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</si>
  <si>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</si>
  <si>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</si>
  <si>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</si>
  <si>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</si>
  <si>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</si>
  <si>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</si>
  <si>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</si>
  <si>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</si>
  <si>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</si>
  <si>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</si>
  <si>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</si>
  <si>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</si>
  <si>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</si>
  <si>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</si>
  <si>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</si>
  <si>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</si>
  <si>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</si>
  <si>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</si>
  <si>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</si>
  <si>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</si>
  <si>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</si>
  <si>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</si>
  <si>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</si>
  <si>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</si>
  <si>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</si>
  <si>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</si>
  <si>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</si>
  <si>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</si>
  <si>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</si>
  <si>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</si>
  <si>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</si>
  <si>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</si>
  <si>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</si>
  <si>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</si>
  <si>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</si>
  <si>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</si>
  <si>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</si>
  <si>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</si>
  <si>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</si>
  <si>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</si>
  <si>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</si>
  <si>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</si>
  <si>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</si>
  <si>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</si>
  <si>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</si>
  <si>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</si>
  <si>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</si>
  <si>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</si>
  <si>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</si>
  <si>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</si>
  <si>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</si>
  <si>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</si>
  <si>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</si>
  <si>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</si>
  <si>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</si>
  <si>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</si>
  <si>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</si>
  <si>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</si>
  <si>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</si>
  <si>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</si>
  <si>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</si>
  <si>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</si>
  <si>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</si>
  <si>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</si>
  <si>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</si>
  <si>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</si>
  <si>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</si>
  <si>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</si>
  <si>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</si>
  <si>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</si>
  <si>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</si>
  <si>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</si>
  <si>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</si>
  <si>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</si>
  <si>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</si>
  <si>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</si>
  <si>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</si>
  <si>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</si>
  <si>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</si>
  <si>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</si>
  <si>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</si>
  <si>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</si>
  <si>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</si>
  <si>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</si>
  <si>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</si>
  <si>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</si>
  <si>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</si>
  <si>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</si>
  <si>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</si>
  <si>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</si>
  <si>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</si>
  <si>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</si>
  <si>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</si>
  <si>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</si>
  <si>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</si>
  <si>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</si>
  <si>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</si>
  <si>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</si>
  <si>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</si>
  <si>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</si>
  <si>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</si>
  <si>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</si>
  <si>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</si>
  <si>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</si>
  <si>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</si>
  <si>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</si>
  <si>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</si>
  <si>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</si>
  <si>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</si>
  <si>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</si>
  <si>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</si>
  <si>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</si>
  <si>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</si>
  <si>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</si>
  <si>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</si>
  <si>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</si>
  <si>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</si>
  <si>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</si>
  <si>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</si>
  <si>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</si>
  <si>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</si>
  <si>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</si>
  <si>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</si>
  <si>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</si>
  <si>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</si>
  <si>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</si>
  <si>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</si>
  <si>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</si>
  <si>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</si>
  <si>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</si>
  <si>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</si>
  <si>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</si>
  <si>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</si>
  <si>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</si>
  <si>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</si>
  <si>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</si>
  <si>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</si>
  <si>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</si>
  <si>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</si>
  <si>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</si>
  <si>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</si>
  <si>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</si>
  <si>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</si>
  <si>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</si>
  <si>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</si>
  <si>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</si>
  <si>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</si>
  <si>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</si>
  <si>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</si>
  <si>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</si>
  <si>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</si>
  <si>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</si>
  <si>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</si>
  <si>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Браничевска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</si>
</sst>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2166</c:v>
                </c:pt>
                <c:pt idx="1">
                  <c:v>2890</c:v>
                </c:pt>
                <c:pt idx="2">
                  <c:v>3210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2478</c:v>
                </c:pt>
                <c:pt idx="1">
                  <c:v>3137</c:v>
                </c:pt>
                <c:pt idx="2">
                  <c:v>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4920576"/>
        <c:axId val="104922112"/>
      </c:barChart>
      <c:catAx>
        <c:axId val="1049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922112"/>
        <c:crosses val="autoZero"/>
        <c:auto val="1"/>
        <c:lblAlgn val="ctr"/>
        <c:lblOffset val="100"/>
        <c:noMultiLvlLbl val="0"/>
      </c:catAx>
      <c:valAx>
        <c:axId val="1049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492057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10117</c:v>
                </c:pt>
                <c:pt idx="1">
                  <c:v>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392448"/>
        <c:axId val="108393984"/>
      </c:barChart>
      <c:catAx>
        <c:axId val="108392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393984"/>
        <c:crosses val="autoZero"/>
        <c:auto val="1"/>
        <c:lblAlgn val="ctr"/>
        <c:lblOffset val="100"/>
        <c:noMultiLvlLbl val="0"/>
      </c:catAx>
      <c:valAx>
        <c:axId val="10839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39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2413</c:v>
                </c:pt>
                <c:pt idx="1">
                  <c:v>2212</c:v>
                </c:pt>
                <c:pt idx="2">
                  <c:v>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418944"/>
        <c:axId val="108420480"/>
      </c:barChart>
      <c:catAx>
        <c:axId val="10841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20480"/>
        <c:crosses val="autoZero"/>
        <c:auto val="1"/>
        <c:lblAlgn val="ctr"/>
        <c:lblOffset val="100"/>
        <c:noMultiLvlLbl val="0"/>
      </c:catAx>
      <c:valAx>
        <c:axId val="10842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1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95</c:v>
                </c:pt>
                <c:pt idx="1">
                  <c:v>165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435712"/>
        <c:axId val="108437504"/>
      </c:barChart>
      <c:catAx>
        <c:axId val="108435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37504"/>
        <c:crosses val="autoZero"/>
        <c:auto val="1"/>
        <c:lblAlgn val="ctr"/>
        <c:lblOffset val="100"/>
        <c:noMultiLvlLbl val="0"/>
      </c:catAx>
      <c:valAx>
        <c:axId val="108437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8435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314</c:v>
                </c:pt>
                <c:pt idx="1">
                  <c:v>289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462464"/>
        <c:axId val="108464000"/>
      </c:barChart>
      <c:catAx>
        <c:axId val="10846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64000"/>
        <c:crosses val="autoZero"/>
        <c:auto val="1"/>
        <c:lblAlgn val="ctr"/>
        <c:lblOffset val="100"/>
        <c:noMultiLvlLbl val="0"/>
      </c:catAx>
      <c:valAx>
        <c:axId val="10846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62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244</c:v>
                </c:pt>
                <c:pt idx="1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490752"/>
        <c:axId val="108492288"/>
      </c:barChart>
      <c:catAx>
        <c:axId val="10849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92288"/>
        <c:crosses val="autoZero"/>
        <c:auto val="1"/>
        <c:lblAlgn val="ctr"/>
        <c:lblOffset val="100"/>
        <c:noMultiLvlLbl val="0"/>
      </c:catAx>
      <c:valAx>
        <c:axId val="108492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9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1317.066</c:v>
                </c:pt>
                <c:pt idx="1">
                  <c:v>1689.35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506496"/>
        <c:axId val="108516480"/>
      </c:barChart>
      <c:catAx>
        <c:axId val="108506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16480"/>
        <c:crosses val="autoZero"/>
        <c:auto val="1"/>
        <c:lblAlgn val="ctr"/>
        <c:lblOffset val="100"/>
        <c:noMultiLvlLbl val="0"/>
      </c:catAx>
      <c:valAx>
        <c:axId val="108516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06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53372</c:v>
                </c:pt>
                <c:pt idx="1">
                  <c:v>51995</c:v>
                </c:pt>
                <c:pt idx="2">
                  <c:v>50761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873216"/>
        <c:axId val="108874752"/>
      </c:barChart>
      <c:catAx>
        <c:axId val="1088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74752"/>
        <c:crosses val="autoZero"/>
        <c:auto val="1"/>
        <c:lblAlgn val="ctr"/>
        <c:lblOffset val="100"/>
        <c:noMultiLvlLbl val="0"/>
      </c:catAx>
      <c:valAx>
        <c:axId val="10887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7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5.5</c:v>
                </c:pt>
                <c:pt idx="1">
                  <c:v>1.9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895616"/>
        <c:axId val="108901504"/>
      </c:barChart>
      <c:catAx>
        <c:axId val="10889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01504"/>
        <c:crosses val="autoZero"/>
        <c:auto val="1"/>
        <c:lblAlgn val="ctr"/>
        <c:lblOffset val="100"/>
        <c:noMultiLvlLbl val="0"/>
      </c:catAx>
      <c:valAx>
        <c:axId val="10890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956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12.3</c:v>
                </c:pt>
                <c:pt idx="1">
                  <c:v>21.6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118976"/>
        <c:axId val="109120512"/>
      </c:barChart>
      <c:catAx>
        <c:axId val="1091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20512"/>
        <c:crosses val="autoZero"/>
        <c:auto val="1"/>
        <c:lblAlgn val="ctr"/>
        <c:lblOffset val="100"/>
        <c:noMultiLvlLbl val="0"/>
      </c:catAx>
      <c:valAx>
        <c:axId val="10912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118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15.154968675189732</c:v>
                </c:pt>
                <c:pt idx="1">
                  <c:v>57.458106249681663</c:v>
                </c:pt>
                <c:pt idx="2">
                  <c:v>27.386925075128609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462</c:v>
                </c:pt>
                <c:pt idx="1">
                  <c:v>638</c:v>
                </c:pt>
                <c:pt idx="2">
                  <c:v>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153</c:v>
                </c:pt>
                <c:pt idx="1">
                  <c:v>140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069952"/>
        <c:axId val="105071744"/>
      </c:barChart>
      <c:catAx>
        <c:axId val="10506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071744"/>
        <c:crosses val="autoZero"/>
        <c:auto val="1"/>
        <c:lblAlgn val="ctr"/>
        <c:lblOffset val="100"/>
        <c:noMultiLvlLbl val="0"/>
      </c:catAx>
      <c:valAx>
        <c:axId val="105071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0699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154</c:v>
                </c:pt>
                <c:pt idx="1">
                  <c:v>156</c:v>
                </c:pt>
                <c:pt idx="2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16</c:v>
                </c:pt>
                <c:pt idx="1">
                  <c:v>13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9265664"/>
        <c:axId val="109267200"/>
      </c:barChart>
      <c:catAx>
        <c:axId val="10926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67200"/>
        <c:crosses val="autoZero"/>
        <c:auto val="1"/>
        <c:lblAlgn val="ctr"/>
        <c:lblOffset val="100"/>
        <c:noMultiLvlLbl val="0"/>
      </c:catAx>
      <c:valAx>
        <c:axId val="109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26566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9589632"/>
        <c:axId val="109591168"/>
      </c:barChart>
      <c:catAx>
        <c:axId val="10958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91168"/>
        <c:crosses val="autoZero"/>
        <c:auto val="1"/>
        <c:lblAlgn val="ctr"/>
        <c:lblOffset val="100"/>
        <c:noMultiLvlLbl val="0"/>
      </c:catAx>
      <c:valAx>
        <c:axId val="10959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58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90.9</c:v>
                </c:pt>
                <c:pt idx="1">
                  <c:v>88.6</c:v>
                </c:pt>
                <c:pt idx="2">
                  <c:v>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90.2</c:v>
                </c:pt>
                <c:pt idx="1">
                  <c:v>88.3</c:v>
                </c:pt>
                <c:pt idx="2">
                  <c:v>95.1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622784"/>
        <c:axId val="109624320"/>
      </c:barChart>
      <c:catAx>
        <c:axId val="10962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24320"/>
        <c:crosses val="autoZero"/>
        <c:auto val="1"/>
        <c:lblAlgn val="ctr"/>
        <c:lblOffset val="100"/>
        <c:noMultiLvlLbl val="0"/>
      </c:catAx>
      <c:valAx>
        <c:axId val="109624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227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2068</c:v>
                </c:pt>
                <c:pt idx="1">
                  <c:v>1826</c:v>
                </c:pt>
                <c:pt idx="2">
                  <c:v>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654016"/>
        <c:axId val="109655552"/>
      </c:barChart>
      <c:catAx>
        <c:axId val="10965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55552"/>
        <c:crosses val="autoZero"/>
        <c:auto val="1"/>
        <c:lblAlgn val="ctr"/>
        <c:lblOffset val="100"/>
        <c:noMultiLvlLbl val="0"/>
      </c:catAx>
      <c:valAx>
        <c:axId val="109655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54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74</c:v>
                </c:pt>
                <c:pt idx="1">
                  <c:v>78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108</c:v>
                </c:pt>
                <c:pt idx="1">
                  <c:v>75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686784"/>
        <c:axId val="109688320"/>
      </c:barChart>
      <c:catAx>
        <c:axId val="10968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88320"/>
        <c:crosses val="autoZero"/>
        <c:auto val="1"/>
        <c:lblAlgn val="ctr"/>
        <c:lblOffset val="100"/>
        <c:noMultiLvlLbl val="0"/>
      </c:catAx>
      <c:valAx>
        <c:axId val="10968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867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360</c:v>
                </c:pt>
                <c:pt idx="1">
                  <c:v>442</c:v>
                </c:pt>
                <c:pt idx="2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602</c:v>
                </c:pt>
                <c:pt idx="1">
                  <c:v>659</c:v>
                </c:pt>
                <c:pt idx="2">
                  <c:v>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793664"/>
        <c:axId val="109795200"/>
      </c:barChart>
      <c:catAx>
        <c:axId val="10979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795200"/>
        <c:crosses val="autoZero"/>
        <c:auto val="1"/>
        <c:lblAlgn val="ctr"/>
        <c:lblOffset val="100"/>
        <c:noMultiLvlLbl val="0"/>
      </c:catAx>
      <c:valAx>
        <c:axId val="10979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79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1.9017725258493354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1.9775378189782509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2.1488055824377321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2.3047929506443232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2.3238934447104365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2.4493200224112464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2.4480466561401721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2.7498344623847601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3.0108745479549737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3.3935211124127744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3.4457291295268173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3.3801507665664956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3.7557938165333877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4.7343757958539197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4.8139611877960578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2.7791218866194671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1.862934854581572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1.3402180003056079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0151936"/>
        <c:axId val="110166016"/>
      </c:barChart>
      <c:catAx>
        <c:axId val="1101519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0166016"/>
        <c:crosses val="autoZero"/>
        <c:auto val="1"/>
        <c:lblAlgn val="ctr"/>
        <c:lblOffset val="100"/>
        <c:noMultiLvlLbl val="0"/>
      </c:catAx>
      <c:valAx>
        <c:axId val="1101660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01519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1.9858146997402335</c:v>
                </c:pt>
                <c:pt idx="1">
                  <c:v>2.1265216726939338</c:v>
                </c:pt>
                <c:pt idx="2">
                  <c:v>2.1742729078592165</c:v>
                </c:pt>
                <c:pt idx="3">
                  <c:v>2.4805174960525642</c:v>
                </c:pt>
                <c:pt idx="4">
                  <c:v>2.5862068965517242</c:v>
                </c:pt>
                <c:pt idx="5">
                  <c:v>2.8708042581368107</c:v>
                </c:pt>
                <c:pt idx="6">
                  <c:v>2.8497937146640862</c:v>
                </c:pt>
                <c:pt idx="7">
                  <c:v>3.0872765242194267</c:v>
                </c:pt>
                <c:pt idx="8">
                  <c:v>3.2489940406458513</c:v>
                </c:pt>
                <c:pt idx="9">
                  <c:v>3.6246370906127439</c:v>
                </c:pt>
                <c:pt idx="10">
                  <c:v>3.5603320939234964</c:v>
                </c:pt>
                <c:pt idx="11">
                  <c:v>3.2808281974227067</c:v>
                </c:pt>
                <c:pt idx="12">
                  <c:v>3.4470024957978915</c:v>
                </c:pt>
                <c:pt idx="13">
                  <c:v>4.1982885957316762</c:v>
                </c:pt>
                <c:pt idx="14">
                  <c:v>3.8882239087251058</c:v>
                </c:pt>
                <c:pt idx="15">
                  <c:v>1.9495237610146181</c:v>
                </c:pt>
                <c:pt idx="16">
                  <c:v>1.1141954871899353</c:v>
                </c:pt>
                <c:pt idx="17">
                  <c:v>0.70608159731065046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0182400"/>
        <c:axId val="110183936"/>
      </c:barChart>
      <c:catAx>
        <c:axId val="1101824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0183936"/>
        <c:crosses val="autoZero"/>
        <c:auto val="1"/>
        <c:lblAlgn val="ctr"/>
        <c:lblOffset val="100"/>
        <c:noMultiLvlLbl val="0"/>
      </c:catAx>
      <c:valAx>
        <c:axId val="1101839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1824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0.30972125087421321</c:v>
                </c:pt>
                <c:pt idx="1">
                  <c:v>0.26548936551024666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2.3464596149180021</c:v>
                </c:pt>
                <c:pt idx="1">
                  <c:v>1.3721922262327357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14.258595835176912</c:v>
                </c:pt>
                <c:pt idx="1">
                  <c:v>7.4635325000745754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31.049198578422278</c:v>
                </c:pt>
                <c:pt idx="1">
                  <c:v>29.172508427050087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38.826484735166922</c:v>
                </c:pt>
                <c:pt idx="1">
                  <c:v>49.728544581332216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4.0577765725133093</c:v>
                </c:pt>
                <c:pt idx="1">
                  <c:v>4.0181368015989021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9.1517634129283643</c:v>
                </c:pt>
                <c:pt idx="1">
                  <c:v>7.9795960982012346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269568"/>
        <c:axId val="110271104"/>
      </c:barChart>
      <c:catAx>
        <c:axId val="11026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71104"/>
        <c:crosses val="autoZero"/>
        <c:auto val="1"/>
        <c:lblAlgn val="ctr"/>
        <c:lblOffset val="100"/>
        <c:noMultiLvlLbl val="0"/>
      </c:catAx>
      <c:valAx>
        <c:axId val="110271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695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34.047928293107631</c:v>
                </c:pt>
                <c:pt idx="1">
                  <c:v>27.500522029651286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34.029373563792589</c:v>
                </c:pt>
                <c:pt idx="1">
                  <c:v>41.599797154192643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31.571585572984311</c:v>
                </c:pt>
                <c:pt idx="1">
                  <c:v>30.581988485517407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0.35111257011546748</c:v>
                </c:pt>
                <c:pt idx="1">
                  <c:v>0.31769233063866598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335488"/>
        <c:axId val="110337024"/>
      </c:barChart>
      <c:catAx>
        <c:axId val="11033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337024"/>
        <c:crosses val="autoZero"/>
        <c:auto val="1"/>
        <c:lblAlgn val="ctr"/>
        <c:lblOffset val="100"/>
        <c:noMultiLvlLbl val="0"/>
      </c:catAx>
      <c:valAx>
        <c:axId val="110337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335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3969</c:v>
                </c:pt>
                <c:pt idx="1">
                  <c:v>3367</c:v>
                </c:pt>
                <c:pt idx="2">
                  <c:v>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2785</c:v>
                </c:pt>
                <c:pt idx="1">
                  <c:v>2219</c:v>
                </c:pt>
                <c:pt idx="2">
                  <c:v>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095936"/>
        <c:axId val="105097472"/>
      </c:barChart>
      <c:catAx>
        <c:axId val="10509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97472"/>
        <c:crosses val="autoZero"/>
        <c:auto val="1"/>
        <c:lblAlgn val="ctr"/>
        <c:lblOffset val="100"/>
        <c:noMultiLvlLbl val="0"/>
      </c:catAx>
      <c:valAx>
        <c:axId val="10509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095936"/>
        <c:crosses val="autoZero"/>
        <c:crossBetween val="between"/>
        <c:majorUnit val="1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11</c:v>
                </c:pt>
                <c:pt idx="1">
                  <c:v>23</c:v>
                </c:pt>
                <c:pt idx="2">
                  <c:v>142</c:v>
                </c:pt>
                <c:pt idx="3">
                  <c:v>235</c:v>
                </c:pt>
                <c:pt idx="4">
                  <c:v>240</c:v>
                </c:pt>
                <c:pt idx="5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13</c:v>
                </c:pt>
                <c:pt idx="1">
                  <c:v>20</c:v>
                </c:pt>
                <c:pt idx="2">
                  <c:v>157</c:v>
                </c:pt>
                <c:pt idx="3">
                  <c:v>233</c:v>
                </c:pt>
                <c:pt idx="4">
                  <c:v>161</c:v>
                </c:pt>
                <c:pt idx="5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0364544"/>
        <c:axId val="110366080"/>
      </c:barChart>
      <c:catAx>
        <c:axId val="110364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66080"/>
        <c:crosses val="autoZero"/>
        <c:auto val="1"/>
        <c:lblAlgn val="ctr"/>
        <c:lblOffset val="100"/>
        <c:noMultiLvlLbl val="0"/>
      </c:catAx>
      <c:valAx>
        <c:axId val="110366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64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1.74</c:v>
                </c:pt>
                <c:pt idx="1">
                  <c:v>1.01</c:v>
                </c:pt>
                <c:pt idx="3">
                  <c:v>1.0900000000000001</c:v>
                </c:pt>
                <c:pt idx="4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0407040"/>
        <c:axId val="110408832"/>
      </c:barChart>
      <c:catAx>
        <c:axId val="11040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408832"/>
        <c:crosses val="autoZero"/>
        <c:auto val="1"/>
        <c:lblAlgn val="ctr"/>
        <c:lblOffset val="100"/>
        <c:noMultiLvlLbl val="0"/>
      </c:catAx>
      <c:valAx>
        <c:axId val="1104088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4070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46.428571428571431</c:v>
                </c:pt>
                <c:pt idx="1">
                  <c:v>63.281003357919808</c:v>
                </c:pt>
                <c:pt idx="2">
                  <c:v>20.730960581706849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53.571428571428569</c:v>
                </c:pt>
                <c:pt idx="1">
                  <c:v>36.718996642080185</c:v>
                </c:pt>
                <c:pt idx="2">
                  <c:v>79.269039418293147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468480"/>
        <c:axId val="110478464"/>
      </c:barChart>
      <c:catAx>
        <c:axId val="110468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478464"/>
        <c:crosses val="autoZero"/>
        <c:auto val="1"/>
        <c:lblAlgn val="ctr"/>
        <c:lblOffset val="100"/>
        <c:noMultiLvlLbl val="0"/>
      </c:catAx>
      <c:valAx>
        <c:axId val="1104784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4684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535</c:v>
                </c:pt>
                <c:pt idx="1">
                  <c:v>539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602</c:v>
                </c:pt>
                <c:pt idx="1">
                  <c:v>568</c:v>
                </c:pt>
                <c:pt idx="2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538752"/>
        <c:axId val="110540288"/>
      </c:barChart>
      <c:catAx>
        <c:axId val="11053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540288"/>
        <c:crosses val="autoZero"/>
        <c:auto val="1"/>
        <c:lblAlgn val="ctr"/>
        <c:lblOffset val="100"/>
        <c:noMultiLvlLbl val="0"/>
      </c:catAx>
      <c:valAx>
        <c:axId val="110540288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538752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1766</c:v>
                </c:pt>
                <c:pt idx="1">
                  <c:v>2026</c:v>
                </c:pt>
                <c:pt idx="2">
                  <c:v>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1924</c:v>
                </c:pt>
                <c:pt idx="1">
                  <c:v>1942</c:v>
                </c:pt>
                <c:pt idx="2">
                  <c:v>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580096"/>
        <c:axId val="110581632"/>
      </c:barChart>
      <c:catAx>
        <c:axId val="11058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581632"/>
        <c:crosses val="autoZero"/>
        <c:auto val="1"/>
        <c:lblAlgn val="ctr"/>
        <c:lblOffset val="100"/>
        <c:noMultiLvlLbl val="0"/>
      </c:catAx>
      <c:valAx>
        <c:axId val="11058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5800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29.163289481887901</c:v>
                </c:pt>
                <c:pt idx="1">
                  <c:v>30.399471516281963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27.317787892013218</c:v>
                </c:pt>
                <c:pt idx="1">
                  <c:v>27.045931452553042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14.502151006920631</c:v>
                </c:pt>
                <c:pt idx="1">
                  <c:v>18.695111525608144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11.565558950059231</c:v>
                </c:pt>
                <c:pt idx="1">
                  <c:v>14.179684464133052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8.1270652783839399</c:v>
                </c:pt>
                <c:pt idx="1">
                  <c:v>5.5490790394031242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9.3241473907350834</c:v>
                </c:pt>
                <c:pt idx="1">
                  <c:v>4.130722002020673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0662784"/>
        <c:axId val="110664320"/>
      </c:barChart>
      <c:catAx>
        <c:axId val="110662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664320"/>
        <c:crosses val="autoZero"/>
        <c:auto val="1"/>
        <c:lblAlgn val="ctr"/>
        <c:lblOffset val="100"/>
        <c:noMultiLvlLbl val="0"/>
      </c:catAx>
      <c:valAx>
        <c:axId val="110664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662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52.69</c:v>
                </c:pt>
                <c:pt idx="1">
                  <c:v>39.78</c:v>
                </c:pt>
                <c:pt idx="2">
                  <c:v>6.02</c:v>
                </c:pt>
                <c:pt idx="3">
                  <c:v>1.0900000000000001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57.46</c:v>
                </c:pt>
                <c:pt idx="1">
                  <c:v>34.08</c:v>
                </c:pt>
                <c:pt idx="2">
                  <c:v>6.6</c:v>
                </c:pt>
                <c:pt idx="3">
                  <c:v>1.36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0902656"/>
        <c:axId val="110912640"/>
      </c:barChart>
      <c:catAx>
        <c:axId val="1109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12640"/>
        <c:crosses val="autoZero"/>
        <c:auto val="1"/>
        <c:lblAlgn val="ctr"/>
        <c:lblOffset val="100"/>
        <c:noMultiLvlLbl val="0"/>
      </c:catAx>
      <c:valAx>
        <c:axId val="110912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026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59836</c:v>
                </c:pt>
                <c:pt idx="1">
                  <c:v>65378</c:v>
                </c:pt>
                <c:pt idx="2">
                  <c:v>73994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946176"/>
        <c:axId val="110947712"/>
      </c:barChart>
      <c:catAx>
        <c:axId val="11094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47712"/>
        <c:crosses val="autoZero"/>
        <c:auto val="1"/>
        <c:lblAlgn val="ctr"/>
        <c:lblOffset val="100"/>
        <c:noMultiLvlLbl val="0"/>
      </c:catAx>
      <c:valAx>
        <c:axId val="11094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46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18617</c:v>
                </c:pt>
                <c:pt idx="1">
                  <c:v>19018</c:v>
                </c:pt>
                <c:pt idx="2">
                  <c:v>19542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25455</c:v>
                </c:pt>
                <c:pt idx="1">
                  <c:v>25633</c:v>
                </c:pt>
                <c:pt idx="2">
                  <c:v>25951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40384"/>
        <c:axId val="111041920"/>
      </c:barChart>
      <c:catAx>
        <c:axId val="1110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041920"/>
        <c:crosses val="autoZero"/>
        <c:auto val="1"/>
        <c:lblAlgn val="ctr"/>
        <c:lblOffset val="100"/>
        <c:noMultiLvlLbl val="0"/>
      </c:catAx>
      <c:valAx>
        <c:axId val="11104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0403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26</c:v>
                </c:pt>
                <c:pt idx="1">
                  <c:v>19.899999999999999</c:v>
                </c:pt>
                <c:pt idx="2">
                  <c:v>3.5</c:v>
                </c:pt>
                <c:pt idx="3">
                  <c:v>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24</c:v>
                </c:pt>
                <c:pt idx="1">
                  <c:v>53.7</c:v>
                </c:pt>
                <c:pt idx="2">
                  <c:v>22.4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72.271736977619327</c:v>
                </c:pt>
                <c:pt idx="1">
                  <c:v>90.479817212490474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27.728263022380666</c:v>
                </c:pt>
                <c:pt idx="1">
                  <c:v>9.5201827875095208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1425408"/>
        <c:axId val="111426944"/>
      </c:barChart>
      <c:catAx>
        <c:axId val="111425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426944"/>
        <c:crosses val="autoZero"/>
        <c:auto val="1"/>
        <c:lblAlgn val="ctr"/>
        <c:lblOffset val="100"/>
        <c:noMultiLvlLbl val="0"/>
      </c:catAx>
      <c:valAx>
        <c:axId val="1114269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42540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16.399999999999999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616384"/>
        <c:axId val="111617920"/>
      </c:barChart>
      <c:catAx>
        <c:axId val="11161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17920"/>
        <c:crosses val="autoZero"/>
        <c:auto val="1"/>
        <c:lblAlgn val="ctr"/>
        <c:lblOffset val="100"/>
        <c:noMultiLvlLbl val="0"/>
      </c:catAx>
      <c:valAx>
        <c:axId val="111617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1638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8.6</c:v>
                </c:pt>
                <c:pt idx="1">
                  <c:v>13.1</c:v>
                </c:pt>
                <c:pt idx="2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671552"/>
        <c:axId val="111738880"/>
      </c:barChart>
      <c:catAx>
        <c:axId val="1116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738880"/>
        <c:crosses val="autoZero"/>
        <c:auto val="1"/>
        <c:lblAlgn val="ctr"/>
        <c:lblOffset val="100"/>
        <c:noMultiLvlLbl val="0"/>
      </c:catAx>
      <c:valAx>
        <c:axId val="11173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671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3.74</c:v>
                </c:pt>
                <c:pt idx="1">
                  <c:v>5.57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4.9800000000000004</c:v>
                </c:pt>
                <c:pt idx="1">
                  <c:v>1.76</c:v>
                </c:pt>
                <c:pt idx="2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778048"/>
        <c:axId val="111783936"/>
      </c:barChart>
      <c:catAx>
        <c:axId val="11177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783936"/>
        <c:crosses val="autoZero"/>
        <c:auto val="1"/>
        <c:lblAlgn val="ctr"/>
        <c:lblOffset val="100"/>
        <c:noMultiLvlLbl val="0"/>
      </c:catAx>
      <c:valAx>
        <c:axId val="11178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77804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51484</c:v>
                </c:pt>
                <c:pt idx="1">
                  <c:v>53816</c:v>
                </c:pt>
                <c:pt idx="2">
                  <c:v>58315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2027</c:v>
                </c:pt>
                <c:pt idx="1">
                  <c:v>6276</c:v>
                </c:pt>
                <c:pt idx="2">
                  <c:v>15694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843968"/>
        <c:axId val="111862144"/>
      </c:barChart>
      <c:catAx>
        <c:axId val="11184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62144"/>
        <c:crosses val="autoZero"/>
        <c:auto val="1"/>
        <c:lblAlgn val="ctr"/>
        <c:lblOffset val="100"/>
        <c:noMultiLvlLbl val="0"/>
      </c:catAx>
      <c:valAx>
        <c:axId val="111862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843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176353</c:v>
                </c:pt>
                <c:pt idx="1">
                  <c:v>167792</c:v>
                </c:pt>
                <c:pt idx="2">
                  <c:v>173230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5379</c:v>
                </c:pt>
                <c:pt idx="1">
                  <c:v>17537</c:v>
                </c:pt>
                <c:pt idx="2">
                  <c:v>53280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979520"/>
        <c:axId val="111989504"/>
      </c:barChart>
      <c:catAx>
        <c:axId val="11197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89504"/>
        <c:crosses val="autoZero"/>
        <c:auto val="1"/>
        <c:lblAlgn val="ctr"/>
        <c:lblOffset val="100"/>
        <c:noMultiLvlLbl val="0"/>
      </c:catAx>
      <c:valAx>
        <c:axId val="1119895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979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3.4</c:v>
                </c:pt>
                <c:pt idx="1">
                  <c:v>3.1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2.7</c:v>
                </c:pt>
                <c:pt idx="1">
                  <c:v>2.8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119168"/>
        <c:axId val="112272512"/>
      </c:barChart>
      <c:catAx>
        <c:axId val="11211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72512"/>
        <c:crosses val="autoZero"/>
        <c:auto val="1"/>
        <c:lblAlgn val="ctr"/>
        <c:lblOffset val="100"/>
        <c:noMultiLvlLbl val="0"/>
      </c:catAx>
      <c:valAx>
        <c:axId val="112272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2119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22.3</c:v>
                </c:pt>
                <c:pt idx="1">
                  <c:v>23.2</c:v>
                </c:pt>
                <c:pt idx="2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</c:v>
                </c:pt>
                <c:pt idx="1">
                  <c:v>32.799999999999997</c:v>
                </c:pt>
                <c:pt idx="2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316416"/>
        <c:axId val="112317952"/>
      </c:barChart>
      <c:catAx>
        <c:axId val="1123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17952"/>
        <c:crosses val="autoZero"/>
        <c:auto val="1"/>
        <c:lblAlgn val="ctr"/>
        <c:lblOffset val="100"/>
        <c:noMultiLvlLbl val="0"/>
      </c:catAx>
      <c:valAx>
        <c:axId val="112317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164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49187.48</c:v>
                </c:pt>
                <c:pt idx="1">
                  <c:v>67880.59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467968"/>
        <c:axId val="112469504"/>
      </c:barChart>
      <c:catAx>
        <c:axId val="11246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69504"/>
        <c:crosses val="autoZero"/>
        <c:auto val="1"/>
        <c:lblAlgn val="ctr"/>
        <c:lblOffset val="100"/>
        <c:noMultiLvlLbl val="0"/>
      </c:catAx>
      <c:valAx>
        <c:axId val="11246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67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49</c:v>
                </c:pt>
                <c:pt idx="1">
                  <c:v>49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38</c:v>
                </c:pt>
                <c:pt idx="1">
                  <c:v>36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91616"/>
        <c:axId val="112593152"/>
      </c:barChart>
      <c:catAx>
        <c:axId val="11259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593152"/>
        <c:crosses val="autoZero"/>
        <c:auto val="1"/>
        <c:lblAlgn val="ctr"/>
        <c:lblOffset val="100"/>
        <c:noMultiLvlLbl val="0"/>
      </c:catAx>
      <c:valAx>
        <c:axId val="11259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5916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23.9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56.3</c:v>
                </c:pt>
                <c:pt idx="1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19.8</c:v>
                </c:pt>
                <c:pt idx="1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6783488"/>
        <c:axId val="106785024"/>
      </c:barChart>
      <c:catAx>
        <c:axId val="10678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6785024"/>
        <c:crosses val="autoZero"/>
        <c:auto val="1"/>
        <c:lblAlgn val="ctr"/>
        <c:lblOffset val="100"/>
        <c:noMultiLvlLbl val="0"/>
      </c:catAx>
      <c:valAx>
        <c:axId val="106785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83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2166</c:v>
                </c:pt>
                <c:pt idx="1">
                  <c:v>2890</c:v>
                </c:pt>
                <c:pt idx="2">
                  <c:v>3210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2478</c:v>
                </c:pt>
                <c:pt idx="1">
                  <c:v>3137</c:v>
                </c:pt>
                <c:pt idx="2">
                  <c:v>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07296"/>
        <c:axId val="116008832"/>
      </c:barChart>
      <c:catAx>
        <c:axId val="1160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08832"/>
        <c:crosses val="autoZero"/>
        <c:auto val="1"/>
        <c:lblAlgn val="ctr"/>
        <c:lblOffset val="100"/>
        <c:noMultiLvlLbl val="0"/>
      </c:catAx>
      <c:valAx>
        <c:axId val="11600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07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462</c:v>
                </c:pt>
                <c:pt idx="1">
                  <c:v>638</c:v>
                </c:pt>
                <c:pt idx="2">
                  <c:v>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153</c:v>
                </c:pt>
                <c:pt idx="1">
                  <c:v>140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60928"/>
        <c:axId val="116062464"/>
      </c:barChart>
      <c:catAx>
        <c:axId val="11606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62464"/>
        <c:crosses val="autoZero"/>
        <c:auto val="1"/>
        <c:lblAlgn val="ctr"/>
        <c:lblOffset val="100"/>
        <c:noMultiLvlLbl val="0"/>
      </c:catAx>
      <c:valAx>
        <c:axId val="11606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60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3969</c:v>
                </c:pt>
                <c:pt idx="1">
                  <c:v>3367</c:v>
                </c:pt>
                <c:pt idx="2">
                  <c:v>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2785</c:v>
                </c:pt>
                <c:pt idx="1">
                  <c:v>2219</c:v>
                </c:pt>
                <c:pt idx="2">
                  <c:v>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89984"/>
        <c:axId val="116091520"/>
      </c:barChart>
      <c:catAx>
        <c:axId val="1160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091520"/>
        <c:crosses val="autoZero"/>
        <c:auto val="1"/>
        <c:lblAlgn val="ctr"/>
        <c:lblOffset val="100"/>
        <c:noMultiLvlLbl val="0"/>
      </c:catAx>
      <c:valAx>
        <c:axId val="11609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0899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24</c:v>
                </c:pt>
                <c:pt idx="1">
                  <c:v>53.7</c:v>
                </c:pt>
                <c:pt idx="2">
                  <c:v>22.4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23.9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56.3</c:v>
                </c:pt>
                <c:pt idx="1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19.8</c:v>
                </c:pt>
                <c:pt idx="1">
                  <c:v>26.5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270592"/>
        <c:axId val="116272128"/>
      </c:barChart>
      <c:catAx>
        <c:axId val="11627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272128"/>
        <c:crosses val="autoZero"/>
        <c:auto val="1"/>
        <c:lblAlgn val="ctr"/>
        <c:lblOffset val="100"/>
        <c:noMultiLvlLbl val="0"/>
      </c:catAx>
      <c:valAx>
        <c:axId val="116272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2705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9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336512"/>
        <c:axId val="116338048"/>
      </c:barChart>
      <c:catAx>
        <c:axId val="11633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338048"/>
        <c:crosses val="autoZero"/>
        <c:auto val="1"/>
        <c:lblAlgn val="ctr"/>
        <c:lblOffset val="100"/>
        <c:noMultiLvlLbl val="0"/>
      </c:catAx>
      <c:valAx>
        <c:axId val="11633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336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588</c:v>
                </c:pt>
                <c:pt idx="1">
                  <c:v>1364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476</c:v>
                </c:pt>
                <c:pt idx="1">
                  <c:v>1179</c:v>
                </c:pt>
                <c:pt idx="2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390912"/>
        <c:axId val="116417280"/>
      </c:barChart>
      <c:catAx>
        <c:axId val="116390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417280"/>
        <c:crosses val="autoZero"/>
        <c:auto val="1"/>
        <c:lblAlgn val="ctr"/>
        <c:lblOffset val="100"/>
        <c:noMultiLvlLbl val="0"/>
      </c:catAx>
      <c:valAx>
        <c:axId val="11641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390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155</c:v>
                </c:pt>
                <c:pt idx="1">
                  <c:v>369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125</c:v>
                </c:pt>
                <c:pt idx="1">
                  <c:v>334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40448"/>
        <c:axId val="116589696"/>
      </c:barChart>
      <c:catAx>
        <c:axId val="11644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589696"/>
        <c:crosses val="autoZero"/>
        <c:auto val="1"/>
        <c:lblAlgn val="ctr"/>
        <c:lblOffset val="100"/>
        <c:noMultiLvlLbl val="0"/>
      </c:catAx>
      <c:valAx>
        <c:axId val="11658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440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10117</c:v>
                </c:pt>
                <c:pt idx="1">
                  <c:v>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08384"/>
        <c:axId val="116630656"/>
      </c:barChart>
      <c:catAx>
        <c:axId val="11660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630656"/>
        <c:crosses val="autoZero"/>
        <c:auto val="1"/>
        <c:lblAlgn val="ctr"/>
        <c:lblOffset val="100"/>
        <c:noMultiLvlLbl val="0"/>
      </c:catAx>
      <c:valAx>
        <c:axId val="11663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8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2413</c:v>
                </c:pt>
                <c:pt idx="1">
                  <c:v>2212</c:v>
                </c:pt>
                <c:pt idx="2">
                  <c:v>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80192"/>
        <c:axId val="116681728"/>
      </c:barChart>
      <c:catAx>
        <c:axId val="11668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81728"/>
        <c:crosses val="autoZero"/>
        <c:auto val="1"/>
        <c:lblAlgn val="ctr"/>
        <c:lblOffset val="100"/>
        <c:noMultiLvlLbl val="0"/>
      </c:catAx>
      <c:valAx>
        <c:axId val="11668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8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31.1</c:v>
                </c:pt>
                <c:pt idx="1">
                  <c:v>33.6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7.8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64</c:v>
                </c:pt>
                <c:pt idx="1">
                  <c:v>58.6</c:v>
                </c:pt>
                <c:pt idx="2">
                  <c:v>59.8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6813696"/>
        <c:axId val="108269568"/>
      </c:barChart>
      <c:catAx>
        <c:axId val="10681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269568"/>
        <c:crosses val="autoZero"/>
        <c:auto val="1"/>
        <c:lblAlgn val="ctr"/>
        <c:lblOffset val="100"/>
        <c:noMultiLvlLbl val="0"/>
      </c:catAx>
      <c:valAx>
        <c:axId val="108269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68136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95</c:v>
                </c:pt>
                <c:pt idx="1">
                  <c:v>165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709248"/>
        <c:axId val="116710784"/>
      </c:barChart>
      <c:catAx>
        <c:axId val="116709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10784"/>
        <c:crosses val="autoZero"/>
        <c:auto val="1"/>
        <c:lblAlgn val="ctr"/>
        <c:lblOffset val="100"/>
        <c:noMultiLvlLbl val="0"/>
      </c:catAx>
      <c:valAx>
        <c:axId val="116710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0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244</c:v>
                </c:pt>
                <c:pt idx="1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913664"/>
        <c:axId val="116915200"/>
      </c:barChart>
      <c:catAx>
        <c:axId val="11691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15200"/>
        <c:crosses val="autoZero"/>
        <c:auto val="1"/>
        <c:lblAlgn val="ctr"/>
        <c:lblOffset val="100"/>
        <c:noMultiLvlLbl val="0"/>
      </c:catAx>
      <c:valAx>
        <c:axId val="116915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13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53372</c:v>
                </c:pt>
                <c:pt idx="1">
                  <c:v>51995</c:v>
                </c:pt>
                <c:pt idx="2">
                  <c:v>50761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931968"/>
        <c:axId val="116946048"/>
      </c:barChart>
      <c:catAx>
        <c:axId val="11693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46048"/>
        <c:crosses val="autoZero"/>
        <c:auto val="1"/>
        <c:lblAlgn val="ctr"/>
        <c:lblOffset val="100"/>
        <c:noMultiLvlLbl val="0"/>
      </c:catAx>
      <c:valAx>
        <c:axId val="11694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31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15.154968675189732</c:v>
                </c:pt>
                <c:pt idx="1">
                  <c:v>57.458106249681663</c:v>
                </c:pt>
                <c:pt idx="2">
                  <c:v>27.386925075128609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154</c:v>
                </c:pt>
                <c:pt idx="1">
                  <c:v>156</c:v>
                </c:pt>
                <c:pt idx="2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16</c:v>
                </c:pt>
                <c:pt idx="1">
                  <c:v>13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277824"/>
        <c:axId val="117279360"/>
      </c:barChart>
      <c:catAx>
        <c:axId val="11727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9360"/>
        <c:crosses val="autoZero"/>
        <c:auto val="1"/>
        <c:lblAlgn val="ctr"/>
        <c:lblOffset val="100"/>
        <c:noMultiLvlLbl val="0"/>
      </c:catAx>
      <c:valAx>
        <c:axId val="11727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27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339648"/>
        <c:axId val="117341184"/>
      </c:barChart>
      <c:catAx>
        <c:axId val="1173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41184"/>
        <c:crosses val="autoZero"/>
        <c:auto val="1"/>
        <c:lblAlgn val="ctr"/>
        <c:lblOffset val="100"/>
        <c:noMultiLvlLbl val="0"/>
      </c:catAx>
      <c:valAx>
        <c:axId val="117341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339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90.9</c:v>
                </c:pt>
                <c:pt idx="1">
                  <c:v>88.6</c:v>
                </c:pt>
                <c:pt idx="2">
                  <c:v>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90.2</c:v>
                </c:pt>
                <c:pt idx="1">
                  <c:v>88.3</c:v>
                </c:pt>
                <c:pt idx="2">
                  <c:v>95.1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58816"/>
        <c:axId val="117460352"/>
      </c:barChart>
      <c:catAx>
        <c:axId val="11745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60352"/>
        <c:crosses val="autoZero"/>
        <c:auto val="1"/>
        <c:lblAlgn val="ctr"/>
        <c:lblOffset val="100"/>
        <c:noMultiLvlLbl val="0"/>
      </c:catAx>
      <c:valAx>
        <c:axId val="117460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58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2068</c:v>
                </c:pt>
                <c:pt idx="1">
                  <c:v>1826</c:v>
                </c:pt>
                <c:pt idx="2">
                  <c:v>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47392"/>
        <c:axId val="117548928"/>
      </c:barChart>
      <c:catAx>
        <c:axId val="11754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48928"/>
        <c:crosses val="autoZero"/>
        <c:auto val="1"/>
        <c:lblAlgn val="ctr"/>
        <c:lblOffset val="100"/>
        <c:noMultiLvlLbl val="0"/>
      </c:catAx>
      <c:valAx>
        <c:axId val="11754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4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74</c:v>
                </c:pt>
                <c:pt idx="1">
                  <c:v>78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108</c:v>
                </c:pt>
                <c:pt idx="1">
                  <c:v>75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96544"/>
        <c:axId val="117598080"/>
      </c:barChart>
      <c:catAx>
        <c:axId val="1175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98080"/>
        <c:crosses val="autoZero"/>
        <c:auto val="1"/>
        <c:lblAlgn val="ctr"/>
        <c:lblOffset val="100"/>
        <c:noMultiLvlLbl val="0"/>
      </c:catAx>
      <c:valAx>
        <c:axId val="11759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96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360</c:v>
                </c:pt>
                <c:pt idx="1">
                  <c:v>442</c:v>
                </c:pt>
                <c:pt idx="2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602</c:v>
                </c:pt>
                <c:pt idx="1">
                  <c:v>659</c:v>
                </c:pt>
                <c:pt idx="2">
                  <c:v>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50176"/>
        <c:axId val="117651712"/>
      </c:barChart>
      <c:catAx>
        <c:axId val="1176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51712"/>
        <c:crosses val="autoZero"/>
        <c:auto val="1"/>
        <c:lblAlgn val="ctr"/>
        <c:lblOffset val="100"/>
        <c:noMultiLvlLbl val="0"/>
      </c:catAx>
      <c:valAx>
        <c:axId val="11765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50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9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8292352"/>
        <c:axId val="108298240"/>
      </c:barChart>
      <c:catAx>
        <c:axId val="10829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298240"/>
        <c:crosses val="autoZero"/>
        <c:auto val="1"/>
        <c:lblAlgn val="ctr"/>
        <c:lblOffset val="100"/>
        <c:noMultiLvlLbl val="0"/>
      </c:catAx>
      <c:valAx>
        <c:axId val="10829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292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1.9017725258493354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1.9775378189782509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2.1488055824377321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2.3047929506443232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2.3238934447104365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2.4493200224112464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2.4480466561401721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2.7498344623847601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3.0108745479549737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3.3935211124127744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3.4457291295268173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3.3801507665664956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3.7557938165333877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4.7343757958539197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4.8139611877960578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2.7791218866194671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1.862934854581572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1.3402180003056079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057600"/>
        <c:axId val="118075776"/>
      </c:barChart>
      <c:catAx>
        <c:axId val="1180576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075776"/>
        <c:crosses val="autoZero"/>
        <c:auto val="1"/>
        <c:lblAlgn val="ctr"/>
        <c:lblOffset val="100"/>
        <c:noMultiLvlLbl val="0"/>
      </c:catAx>
      <c:valAx>
        <c:axId val="1180757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0576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1.9858146997402335</c:v>
                </c:pt>
                <c:pt idx="1">
                  <c:v>2.1265216726939338</c:v>
                </c:pt>
                <c:pt idx="2">
                  <c:v>2.1742729078592165</c:v>
                </c:pt>
                <c:pt idx="3">
                  <c:v>2.4805174960525642</c:v>
                </c:pt>
                <c:pt idx="4">
                  <c:v>2.5862068965517242</c:v>
                </c:pt>
                <c:pt idx="5">
                  <c:v>2.8708042581368107</c:v>
                </c:pt>
                <c:pt idx="6">
                  <c:v>2.8497937146640862</c:v>
                </c:pt>
                <c:pt idx="7">
                  <c:v>3.0872765242194267</c:v>
                </c:pt>
                <c:pt idx="8">
                  <c:v>3.2489940406458513</c:v>
                </c:pt>
                <c:pt idx="9">
                  <c:v>3.6246370906127439</c:v>
                </c:pt>
                <c:pt idx="10">
                  <c:v>3.5603320939234964</c:v>
                </c:pt>
                <c:pt idx="11">
                  <c:v>3.2808281974227067</c:v>
                </c:pt>
                <c:pt idx="12">
                  <c:v>3.4470024957978915</c:v>
                </c:pt>
                <c:pt idx="13">
                  <c:v>4.1982885957316762</c:v>
                </c:pt>
                <c:pt idx="14">
                  <c:v>3.8882239087251058</c:v>
                </c:pt>
                <c:pt idx="15">
                  <c:v>1.9495237610146181</c:v>
                </c:pt>
                <c:pt idx="16">
                  <c:v>1.1141954871899353</c:v>
                </c:pt>
                <c:pt idx="17">
                  <c:v>0.70608159731065046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082944"/>
        <c:axId val="118101120"/>
      </c:barChart>
      <c:catAx>
        <c:axId val="1180829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101120"/>
        <c:crosses val="autoZero"/>
        <c:auto val="1"/>
        <c:lblAlgn val="ctr"/>
        <c:lblOffset val="100"/>
        <c:noMultiLvlLbl val="0"/>
      </c:catAx>
      <c:valAx>
        <c:axId val="1181011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829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0.30972125087421321</c:v>
                </c:pt>
                <c:pt idx="1">
                  <c:v>0.26548936551024666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2.3464596149180021</c:v>
                </c:pt>
                <c:pt idx="1">
                  <c:v>1.3721922262327357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14.258595835176912</c:v>
                </c:pt>
                <c:pt idx="1">
                  <c:v>7.4635325000745754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31.049198578422278</c:v>
                </c:pt>
                <c:pt idx="1">
                  <c:v>29.172508427050087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38.826484735166922</c:v>
                </c:pt>
                <c:pt idx="1">
                  <c:v>49.728544581332216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4.0577765725133093</c:v>
                </c:pt>
                <c:pt idx="1">
                  <c:v>4.0181368015989021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9.1517634129283643</c:v>
                </c:pt>
                <c:pt idx="1">
                  <c:v>7.9795960982012346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507008"/>
        <c:axId val="118508544"/>
      </c:barChart>
      <c:catAx>
        <c:axId val="11850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08544"/>
        <c:crosses val="autoZero"/>
        <c:auto val="1"/>
        <c:lblAlgn val="ctr"/>
        <c:lblOffset val="100"/>
        <c:noMultiLvlLbl val="0"/>
      </c:catAx>
      <c:valAx>
        <c:axId val="118508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070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34.047928293107631</c:v>
                </c:pt>
                <c:pt idx="1">
                  <c:v>27.500522029651286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34.029373563792589</c:v>
                </c:pt>
                <c:pt idx="1">
                  <c:v>41.599797154192643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31.571585572984311</c:v>
                </c:pt>
                <c:pt idx="1">
                  <c:v>30.581988485517407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0.35111257011546748</c:v>
                </c:pt>
                <c:pt idx="1">
                  <c:v>0.31769233063866598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534336"/>
        <c:axId val="121535872"/>
      </c:barChart>
      <c:catAx>
        <c:axId val="12153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35872"/>
        <c:crosses val="autoZero"/>
        <c:auto val="1"/>
        <c:lblAlgn val="ctr"/>
        <c:lblOffset val="100"/>
        <c:noMultiLvlLbl val="0"/>
      </c:catAx>
      <c:valAx>
        <c:axId val="121535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34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11</c:v>
                </c:pt>
                <c:pt idx="1">
                  <c:v>23</c:v>
                </c:pt>
                <c:pt idx="2">
                  <c:v>142</c:v>
                </c:pt>
                <c:pt idx="3">
                  <c:v>235</c:v>
                </c:pt>
                <c:pt idx="4">
                  <c:v>240</c:v>
                </c:pt>
                <c:pt idx="5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13</c:v>
                </c:pt>
                <c:pt idx="1">
                  <c:v>20</c:v>
                </c:pt>
                <c:pt idx="2">
                  <c:v>157</c:v>
                </c:pt>
                <c:pt idx="3">
                  <c:v>233</c:v>
                </c:pt>
                <c:pt idx="4">
                  <c:v>161</c:v>
                </c:pt>
                <c:pt idx="5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1727232"/>
        <c:axId val="121733120"/>
      </c:barChart>
      <c:catAx>
        <c:axId val="121727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33120"/>
        <c:crosses val="autoZero"/>
        <c:auto val="1"/>
        <c:lblAlgn val="ctr"/>
        <c:lblOffset val="100"/>
        <c:noMultiLvlLbl val="0"/>
      </c:catAx>
      <c:valAx>
        <c:axId val="121733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27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1.74</c:v>
                </c:pt>
                <c:pt idx="1">
                  <c:v>1.01</c:v>
                </c:pt>
                <c:pt idx="3">
                  <c:v>1.0900000000000001</c:v>
                </c:pt>
                <c:pt idx="4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1905152"/>
        <c:axId val="121906688"/>
      </c:barChart>
      <c:catAx>
        <c:axId val="12190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06688"/>
        <c:crosses val="autoZero"/>
        <c:auto val="1"/>
        <c:lblAlgn val="ctr"/>
        <c:lblOffset val="100"/>
        <c:noMultiLvlLbl val="0"/>
      </c:catAx>
      <c:valAx>
        <c:axId val="12190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05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46.428571428571431</c:v>
                </c:pt>
                <c:pt idx="1">
                  <c:v>63.281003357919808</c:v>
                </c:pt>
                <c:pt idx="2">
                  <c:v>20.730960581706849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53.571428571428569</c:v>
                </c:pt>
                <c:pt idx="1">
                  <c:v>36.718996642080185</c:v>
                </c:pt>
                <c:pt idx="2">
                  <c:v>79.269039418293147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970688"/>
        <c:axId val="121972224"/>
      </c:barChart>
      <c:catAx>
        <c:axId val="121970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72224"/>
        <c:crosses val="autoZero"/>
        <c:auto val="1"/>
        <c:lblAlgn val="ctr"/>
        <c:lblOffset val="100"/>
        <c:noMultiLvlLbl val="0"/>
      </c:catAx>
      <c:valAx>
        <c:axId val="1219722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706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12.3</c:v>
                </c:pt>
                <c:pt idx="1">
                  <c:v>21.6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034432"/>
        <c:axId val="122056704"/>
      </c:barChart>
      <c:catAx>
        <c:axId val="12203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056704"/>
        <c:crosses val="autoZero"/>
        <c:auto val="1"/>
        <c:lblAlgn val="ctr"/>
        <c:lblOffset val="100"/>
        <c:noMultiLvlLbl val="0"/>
      </c:catAx>
      <c:valAx>
        <c:axId val="12205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34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535</c:v>
                </c:pt>
                <c:pt idx="1">
                  <c:v>539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602</c:v>
                </c:pt>
                <c:pt idx="1">
                  <c:v>568</c:v>
                </c:pt>
                <c:pt idx="2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112256"/>
        <c:axId val="122118144"/>
      </c:barChart>
      <c:catAx>
        <c:axId val="12211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18144"/>
        <c:crosses val="autoZero"/>
        <c:auto val="1"/>
        <c:lblAlgn val="ctr"/>
        <c:lblOffset val="100"/>
        <c:noMultiLvlLbl val="0"/>
      </c:catAx>
      <c:valAx>
        <c:axId val="12211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112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1766</c:v>
                </c:pt>
                <c:pt idx="1">
                  <c:v>2026</c:v>
                </c:pt>
                <c:pt idx="2">
                  <c:v>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1924</c:v>
                </c:pt>
                <c:pt idx="1">
                  <c:v>1942</c:v>
                </c:pt>
                <c:pt idx="2">
                  <c:v>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161792"/>
        <c:axId val="122179968"/>
      </c:barChart>
      <c:catAx>
        <c:axId val="1221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79968"/>
        <c:crosses val="autoZero"/>
        <c:auto val="1"/>
        <c:lblAlgn val="ctr"/>
        <c:lblOffset val="100"/>
        <c:noMultiLvlLbl val="0"/>
      </c:catAx>
      <c:valAx>
        <c:axId val="122179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161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588</c:v>
                </c:pt>
                <c:pt idx="1">
                  <c:v>1364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476</c:v>
                </c:pt>
                <c:pt idx="1">
                  <c:v>1179</c:v>
                </c:pt>
                <c:pt idx="2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313984"/>
        <c:axId val="108315776"/>
      </c:barChart>
      <c:catAx>
        <c:axId val="10831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315776"/>
        <c:crosses val="autoZero"/>
        <c:auto val="1"/>
        <c:lblAlgn val="ctr"/>
        <c:lblOffset val="100"/>
        <c:noMultiLvlLbl val="0"/>
      </c:catAx>
      <c:valAx>
        <c:axId val="10831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313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29.163289481887901</c:v>
                </c:pt>
                <c:pt idx="1">
                  <c:v>30.399471516281963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27.317787892013218</c:v>
                </c:pt>
                <c:pt idx="1">
                  <c:v>27.045931452553042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14.502151006920631</c:v>
                </c:pt>
                <c:pt idx="1">
                  <c:v>18.695111525608144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11.565558950059231</c:v>
                </c:pt>
                <c:pt idx="1">
                  <c:v>14.179684464133052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8.1270652783839399</c:v>
                </c:pt>
                <c:pt idx="1">
                  <c:v>5.5490790394031242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9.3241473907350834</c:v>
                </c:pt>
                <c:pt idx="1">
                  <c:v>4.130722002020673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272768"/>
        <c:axId val="124601088"/>
      </c:barChart>
      <c:catAx>
        <c:axId val="122272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01088"/>
        <c:crosses val="autoZero"/>
        <c:auto val="1"/>
        <c:lblAlgn val="ctr"/>
        <c:lblOffset val="100"/>
        <c:noMultiLvlLbl val="0"/>
      </c:catAx>
      <c:valAx>
        <c:axId val="124601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2727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52.69</c:v>
                </c:pt>
                <c:pt idx="1">
                  <c:v>39.78</c:v>
                </c:pt>
                <c:pt idx="2">
                  <c:v>6.02</c:v>
                </c:pt>
                <c:pt idx="3">
                  <c:v>1.0900000000000001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57.46</c:v>
                </c:pt>
                <c:pt idx="1">
                  <c:v>34.08</c:v>
                </c:pt>
                <c:pt idx="2">
                  <c:v>6.6</c:v>
                </c:pt>
                <c:pt idx="3">
                  <c:v>1.36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646912"/>
        <c:axId val="124648448"/>
      </c:barChart>
      <c:catAx>
        <c:axId val="124646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48448"/>
        <c:crosses val="autoZero"/>
        <c:auto val="1"/>
        <c:lblAlgn val="ctr"/>
        <c:lblOffset val="100"/>
        <c:noMultiLvlLbl val="0"/>
      </c:catAx>
      <c:valAx>
        <c:axId val="124648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469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59836</c:v>
                </c:pt>
                <c:pt idx="1">
                  <c:v>65378</c:v>
                </c:pt>
                <c:pt idx="2">
                  <c:v>73994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698624"/>
        <c:axId val="124700160"/>
      </c:barChart>
      <c:catAx>
        <c:axId val="12469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700160"/>
        <c:crosses val="autoZero"/>
        <c:auto val="1"/>
        <c:lblAlgn val="ctr"/>
        <c:lblOffset val="100"/>
        <c:noMultiLvlLbl val="0"/>
      </c:catAx>
      <c:valAx>
        <c:axId val="12470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698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18617</c:v>
                </c:pt>
                <c:pt idx="1">
                  <c:v>19018</c:v>
                </c:pt>
                <c:pt idx="2">
                  <c:v>19542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25455</c:v>
                </c:pt>
                <c:pt idx="1">
                  <c:v>25633</c:v>
                </c:pt>
                <c:pt idx="2">
                  <c:v>25951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60064"/>
        <c:axId val="124761600"/>
      </c:barChart>
      <c:catAx>
        <c:axId val="1247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761600"/>
        <c:crosses val="autoZero"/>
        <c:auto val="1"/>
        <c:lblAlgn val="ctr"/>
        <c:lblOffset val="100"/>
        <c:noMultiLvlLbl val="0"/>
      </c:catAx>
      <c:valAx>
        <c:axId val="12476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76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26</c:v>
                </c:pt>
                <c:pt idx="1">
                  <c:v>19.899999999999999</c:v>
                </c:pt>
                <c:pt idx="2">
                  <c:v>3.5</c:v>
                </c:pt>
                <c:pt idx="3">
                  <c:v>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72.271736977619327</c:v>
                </c:pt>
                <c:pt idx="1">
                  <c:v>90.479817212490474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27.728263022380666</c:v>
                </c:pt>
                <c:pt idx="1">
                  <c:v>9.5201827875095208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873344"/>
        <c:axId val="124879232"/>
      </c:barChart>
      <c:catAx>
        <c:axId val="124873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879232"/>
        <c:crosses val="autoZero"/>
        <c:auto val="1"/>
        <c:lblAlgn val="ctr"/>
        <c:lblOffset val="100"/>
        <c:noMultiLvlLbl val="0"/>
      </c:catAx>
      <c:valAx>
        <c:axId val="1248792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87334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314</c:v>
                </c:pt>
                <c:pt idx="1">
                  <c:v>289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20960"/>
        <c:axId val="124922496"/>
      </c:barChart>
      <c:catAx>
        <c:axId val="12492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22496"/>
        <c:crosses val="autoZero"/>
        <c:auto val="1"/>
        <c:lblAlgn val="ctr"/>
        <c:lblOffset val="100"/>
        <c:noMultiLvlLbl val="0"/>
      </c:catAx>
      <c:valAx>
        <c:axId val="12492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20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16.399999999999999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39264"/>
        <c:axId val="124973824"/>
      </c:barChart>
      <c:catAx>
        <c:axId val="1249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73824"/>
        <c:crosses val="autoZero"/>
        <c:auto val="1"/>
        <c:lblAlgn val="ctr"/>
        <c:lblOffset val="100"/>
        <c:noMultiLvlLbl val="0"/>
      </c:catAx>
      <c:valAx>
        <c:axId val="12497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3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8.6</c:v>
                </c:pt>
                <c:pt idx="1">
                  <c:v>13.1</c:v>
                </c:pt>
                <c:pt idx="2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006976"/>
        <c:axId val="125008512"/>
      </c:barChart>
      <c:catAx>
        <c:axId val="12500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08512"/>
        <c:crosses val="autoZero"/>
        <c:auto val="1"/>
        <c:lblAlgn val="ctr"/>
        <c:lblOffset val="100"/>
        <c:noMultiLvlLbl val="0"/>
      </c:catAx>
      <c:valAx>
        <c:axId val="12500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06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3.74</c:v>
                </c:pt>
                <c:pt idx="1">
                  <c:v>5.57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4.9800000000000004</c:v>
                </c:pt>
                <c:pt idx="1">
                  <c:v>1.76</c:v>
                </c:pt>
                <c:pt idx="2">
                  <c:v>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5047936"/>
        <c:axId val="125049472"/>
      </c:barChart>
      <c:catAx>
        <c:axId val="12504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49472"/>
        <c:crosses val="autoZero"/>
        <c:auto val="1"/>
        <c:lblAlgn val="ctr"/>
        <c:lblOffset val="100"/>
        <c:noMultiLvlLbl val="0"/>
      </c:catAx>
      <c:valAx>
        <c:axId val="12504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504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155</c:v>
                </c:pt>
                <c:pt idx="1">
                  <c:v>369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125</c:v>
                </c:pt>
                <c:pt idx="1">
                  <c:v>334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363776"/>
        <c:axId val="108365312"/>
      </c:barChart>
      <c:catAx>
        <c:axId val="108363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365312"/>
        <c:crosses val="autoZero"/>
        <c:auto val="1"/>
        <c:lblAlgn val="ctr"/>
        <c:lblOffset val="100"/>
        <c:noMultiLvlLbl val="0"/>
      </c:catAx>
      <c:valAx>
        <c:axId val="10836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363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5.5</c:v>
                </c:pt>
                <c:pt idx="1">
                  <c:v>1.9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078912"/>
        <c:axId val="125138048"/>
      </c:barChart>
      <c:catAx>
        <c:axId val="12507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38048"/>
        <c:crosses val="autoZero"/>
        <c:auto val="1"/>
        <c:lblAlgn val="ctr"/>
        <c:lblOffset val="100"/>
        <c:noMultiLvlLbl val="0"/>
      </c:catAx>
      <c:valAx>
        <c:axId val="12513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78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31.1</c:v>
                </c:pt>
                <c:pt idx="1">
                  <c:v>33.6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7.8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64</c:v>
                </c:pt>
                <c:pt idx="1">
                  <c:v>58.6</c:v>
                </c:pt>
                <c:pt idx="2">
                  <c:v>59.8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5370752"/>
        <c:axId val="125372288"/>
      </c:barChart>
      <c:catAx>
        <c:axId val="12537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372288"/>
        <c:crosses val="autoZero"/>
        <c:auto val="1"/>
        <c:lblAlgn val="ctr"/>
        <c:lblOffset val="100"/>
        <c:noMultiLvlLbl val="0"/>
      </c:catAx>
      <c:valAx>
        <c:axId val="125372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53707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51484</c:v>
                </c:pt>
                <c:pt idx="1">
                  <c:v>53816</c:v>
                </c:pt>
                <c:pt idx="2">
                  <c:v>58315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2027</c:v>
                </c:pt>
                <c:pt idx="1">
                  <c:v>6276</c:v>
                </c:pt>
                <c:pt idx="2">
                  <c:v>15694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412096"/>
        <c:axId val="125413632"/>
      </c:barChart>
      <c:catAx>
        <c:axId val="125412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13632"/>
        <c:crosses val="autoZero"/>
        <c:auto val="1"/>
        <c:lblAlgn val="ctr"/>
        <c:lblOffset val="100"/>
        <c:noMultiLvlLbl val="0"/>
      </c:catAx>
      <c:valAx>
        <c:axId val="125413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412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176353</c:v>
                </c:pt>
                <c:pt idx="1">
                  <c:v>167792</c:v>
                </c:pt>
                <c:pt idx="2">
                  <c:v>173230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5379</c:v>
                </c:pt>
                <c:pt idx="1">
                  <c:v>17537</c:v>
                </c:pt>
                <c:pt idx="2">
                  <c:v>53280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514880"/>
        <c:axId val="125516416"/>
      </c:barChart>
      <c:catAx>
        <c:axId val="12551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16416"/>
        <c:crosses val="autoZero"/>
        <c:auto val="1"/>
        <c:lblAlgn val="ctr"/>
        <c:lblOffset val="100"/>
        <c:noMultiLvlLbl val="0"/>
      </c:catAx>
      <c:valAx>
        <c:axId val="125516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514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3.4</c:v>
                </c:pt>
                <c:pt idx="1">
                  <c:v>3.1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2.7</c:v>
                </c:pt>
                <c:pt idx="1">
                  <c:v>2.8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617664"/>
        <c:axId val="125619200"/>
      </c:barChart>
      <c:catAx>
        <c:axId val="12561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19200"/>
        <c:crosses val="autoZero"/>
        <c:auto val="1"/>
        <c:lblAlgn val="ctr"/>
        <c:lblOffset val="100"/>
        <c:noMultiLvlLbl val="0"/>
      </c:catAx>
      <c:valAx>
        <c:axId val="125619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61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22.3</c:v>
                </c:pt>
                <c:pt idx="1">
                  <c:v>23.2</c:v>
                </c:pt>
                <c:pt idx="2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</c:v>
                </c:pt>
                <c:pt idx="1">
                  <c:v>32.799999999999997</c:v>
                </c:pt>
                <c:pt idx="2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675392"/>
        <c:axId val="125676928"/>
      </c:barChart>
      <c:catAx>
        <c:axId val="1256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76928"/>
        <c:crosses val="autoZero"/>
        <c:auto val="1"/>
        <c:lblAlgn val="ctr"/>
        <c:lblOffset val="100"/>
        <c:noMultiLvlLbl val="0"/>
      </c:catAx>
      <c:valAx>
        <c:axId val="125676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6753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1317.066</c:v>
                </c:pt>
                <c:pt idx="1">
                  <c:v>1689.35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835136"/>
        <c:axId val="125836672"/>
      </c:barChart>
      <c:catAx>
        <c:axId val="125835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36672"/>
        <c:crosses val="autoZero"/>
        <c:auto val="1"/>
        <c:lblAlgn val="ctr"/>
        <c:lblOffset val="100"/>
        <c:noMultiLvlLbl val="0"/>
      </c:catAx>
      <c:valAx>
        <c:axId val="125836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3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49187.48</c:v>
                </c:pt>
                <c:pt idx="1">
                  <c:v>67880.59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879808"/>
        <c:axId val="125881344"/>
      </c:barChart>
      <c:catAx>
        <c:axId val="12587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81344"/>
        <c:crosses val="autoZero"/>
        <c:auto val="1"/>
        <c:lblAlgn val="ctr"/>
        <c:lblOffset val="100"/>
        <c:noMultiLvlLbl val="0"/>
      </c:catAx>
      <c:valAx>
        <c:axId val="12588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7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49</c:v>
                </c:pt>
                <c:pt idx="1">
                  <c:v>49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38</c:v>
                </c:pt>
                <c:pt idx="1">
                  <c:v>36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064128"/>
        <c:axId val="126065664"/>
      </c:barChart>
      <c:catAx>
        <c:axId val="12606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65664"/>
        <c:crosses val="autoZero"/>
        <c:auto val="1"/>
        <c:lblAlgn val="ctr"/>
        <c:lblOffset val="100"/>
        <c:noMultiLvlLbl val="0"/>
      </c:catAx>
      <c:valAx>
        <c:axId val="1260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0641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79821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77243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138119</v>
      </c>
      <c r="C4" s="35">
        <v>67480</v>
      </c>
      <c r="D4" s="63">
        <v>70639</v>
      </c>
      <c r="E4" s="211"/>
    </row>
    <row r="5" spans="1:5" ht="30" x14ac:dyDescent="0.25">
      <c r="A5" s="201" t="s">
        <v>716</v>
      </c>
      <c r="B5" s="72">
        <v>150749</v>
      </c>
      <c r="C5" s="61">
        <v>75257</v>
      </c>
      <c r="D5" s="111">
        <v>75492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21104</v>
      </c>
      <c r="C4" s="71">
        <v>34731</v>
      </c>
    </row>
    <row r="5" spans="1:6" x14ac:dyDescent="0.25">
      <c r="A5" s="286" t="s">
        <v>719</v>
      </c>
      <c r="B5" s="214">
        <v>5304</v>
      </c>
      <c r="C5" s="214">
        <v>6386</v>
      </c>
    </row>
    <row r="6" spans="1:6" x14ac:dyDescent="0.25">
      <c r="A6" s="286" t="s">
        <v>720</v>
      </c>
      <c r="B6" s="214">
        <v>12167</v>
      </c>
      <c r="C6" s="214">
        <v>13098</v>
      </c>
    </row>
    <row r="7" spans="1:6" x14ac:dyDescent="0.25">
      <c r="A7" s="286" t="s">
        <v>721</v>
      </c>
      <c r="B7" s="214">
        <v>27355</v>
      </c>
      <c r="C7" s="214">
        <v>19581</v>
      </c>
    </row>
    <row r="8" spans="1:6" x14ac:dyDescent="0.25">
      <c r="A8" s="286" t="s">
        <v>722</v>
      </c>
      <c r="B8" s="214">
        <v>309</v>
      </c>
      <c r="C8" s="214">
        <v>921</v>
      </c>
    </row>
    <row r="9" spans="1:6" x14ac:dyDescent="0.25">
      <c r="A9" s="286" t="s">
        <v>723</v>
      </c>
      <c r="B9" s="214">
        <v>6137</v>
      </c>
      <c r="C9" s="214">
        <v>5534</v>
      </c>
    </row>
    <row r="10" spans="1:6" ht="30" x14ac:dyDescent="0.25">
      <c r="A10" s="293" t="s">
        <v>724</v>
      </c>
      <c r="B10" s="214">
        <v>17104</v>
      </c>
      <c r="C10" s="214">
        <v>2482</v>
      </c>
    </row>
    <row r="11" spans="1:6" x14ac:dyDescent="0.25">
      <c r="A11" s="286" t="s">
        <v>887</v>
      </c>
      <c r="B11" s="214">
        <v>4940</v>
      </c>
      <c r="C11" s="214">
        <v>6472</v>
      </c>
    </row>
    <row r="12" spans="1:6" x14ac:dyDescent="0.25">
      <c r="A12" s="294" t="s">
        <v>16</v>
      </c>
      <c r="B12" s="1">
        <f>SUM(B4:B11)</f>
        <v>94420</v>
      </c>
      <c r="C12" s="1">
        <f>SUM(C4:C11)</f>
        <v>89205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19825</v>
      </c>
      <c r="C19" s="71">
        <v>27792</v>
      </c>
    </row>
    <row r="20" spans="1:3" x14ac:dyDescent="0.25">
      <c r="A20" s="286" t="s">
        <v>719</v>
      </c>
      <c r="B20" s="214">
        <v>3854</v>
      </c>
      <c r="C20" s="214">
        <v>4601</v>
      </c>
    </row>
    <row r="21" spans="1:3" x14ac:dyDescent="0.25">
      <c r="A21" s="286" t="s">
        <v>720</v>
      </c>
      <c r="B21" s="214">
        <v>9423</v>
      </c>
      <c r="C21" s="214">
        <v>9835</v>
      </c>
    </row>
    <row r="22" spans="1:3" x14ac:dyDescent="0.25">
      <c r="A22" s="286" t="s">
        <v>721</v>
      </c>
      <c r="B22" s="214">
        <v>25598</v>
      </c>
      <c r="C22" s="214">
        <v>19417</v>
      </c>
    </row>
    <row r="23" spans="1:3" x14ac:dyDescent="0.25">
      <c r="A23" s="286" t="s">
        <v>722</v>
      </c>
      <c r="B23" s="214">
        <v>131</v>
      </c>
      <c r="C23" s="214">
        <v>357</v>
      </c>
    </row>
    <row r="24" spans="1:3" x14ac:dyDescent="0.25">
      <c r="A24" s="286" t="s">
        <v>723</v>
      </c>
      <c r="B24" s="214">
        <v>4368</v>
      </c>
      <c r="C24" s="214">
        <v>3941</v>
      </c>
    </row>
    <row r="25" spans="1:3" ht="30" x14ac:dyDescent="0.25">
      <c r="A25" s="293" t="s">
        <v>724</v>
      </c>
      <c r="B25" s="214">
        <v>13269</v>
      </c>
      <c r="C25" s="214">
        <v>2907</v>
      </c>
    </row>
    <row r="26" spans="1:3" x14ac:dyDescent="0.25">
      <c r="A26" s="286" t="s">
        <v>887</v>
      </c>
      <c r="B26" s="214">
        <v>3018</v>
      </c>
      <c r="C26" s="214">
        <v>8031</v>
      </c>
    </row>
    <row r="27" spans="1:3" x14ac:dyDescent="0.25">
      <c r="A27" s="294" t="s">
        <v>16</v>
      </c>
      <c r="B27" s="1">
        <f>SUM(B19:B26)</f>
        <v>79486</v>
      </c>
      <c r="C27" s="1">
        <f>SUM(C19:C26)</f>
        <v>76881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72.599999999999994</v>
      </c>
      <c r="C4" s="1018">
        <v>69.05</v>
      </c>
      <c r="D4" s="1018">
        <v>76.59</v>
      </c>
      <c r="E4" s="1019">
        <v>42</v>
      </c>
      <c r="F4" s="1019">
        <v>176.3</v>
      </c>
      <c r="G4" s="1020">
        <v>45.2</v>
      </c>
      <c r="H4" s="1021">
        <v>43.5</v>
      </c>
      <c r="I4" s="1022">
        <v>46.8</v>
      </c>
      <c r="J4" s="1019">
        <v>8.6</v>
      </c>
    </row>
    <row r="5" spans="1:12" x14ac:dyDescent="0.25">
      <c r="A5" s="498">
        <v>2021</v>
      </c>
      <c r="B5" s="757">
        <v>72.02</v>
      </c>
      <c r="C5" s="758">
        <v>69.540000000000006</v>
      </c>
      <c r="D5" s="758">
        <v>74.680000000000007</v>
      </c>
      <c r="E5" s="1023">
        <v>42</v>
      </c>
      <c r="F5" s="1023">
        <v>175.8</v>
      </c>
      <c r="G5" s="1024">
        <v>45.2</v>
      </c>
      <c r="H5" s="1025">
        <v>43.5</v>
      </c>
      <c r="I5" s="1026">
        <v>46.8</v>
      </c>
      <c r="J5" s="1023">
        <v>13.1</v>
      </c>
    </row>
    <row r="6" spans="1:12" x14ac:dyDescent="0.25">
      <c r="A6" s="499">
        <v>2022</v>
      </c>
      <c r="B6" s="1011">
        <v>75.2</v>
      </c>
      <c r="C6" s="1012">
        <v>72.63</v>
      </c>
      <c r="D6" s="1012">
        <v>77.94</v>
      </c>
      <c r="E6" s="1013">
        <v>41</v>
      </c>
      <c r="F6" s="1013">
        <v>202.3</v>
      </c>
      <c r="G6" s="1014">
        <v>46.5</v>
      </c>
      <c r="H6" s="1015">
        <v>44.9</v>
      </c>
      <c r="I6" s="1016">
        <v>48.1</v>
      </c>
      <c r="J6" s="1013">
        <v>9.6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13.1</v>
      </c>
    </row>
    <row r="13" spans="1:12" x14ac:dyDescent="0.25">
      <c r="A13" s="633">
        <f t="shared" si="0"/>
        <v>2022</v>
      </c>
      <c r="B13" s="627">
        <f t="shared" si="1"/>
        <v>9.6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40944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45493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73994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5150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41636</v>
      </c>
      <c r="C5" s="70">
        <v>44073</v>
      </c>
      <c r="D5" s="55">
        <v>25455</v>
      </c>
      <c r="E5" s="110">
        <v>18617</v>
      </c>
      <c r="F5" s="55">
        <v>27</v>
      </c>
      <c r="G5" s="55">
        <v>32</v>
      </c>
      <c r="H5" s="110">
        <v>22.3</v>
      </c>
      <c r="I5" s="55"/>
      <c r="J5" s="70"/>
      <c r="K5" s="55"/>
      <c r="L5" s="55"/>
      <c r="M5" s="71">
        <v>44</v>
      </c>
      <c r="N5" s="71">
        <v>38</v>
      </c>
      <c r="O5" s="71">
        <v>49</v>
      </c>
    </row>
    <row r="6" spans="1:16" x14ac:dyDescent="0.25">
      <c r="A6" s="215">
        <v>2021</v>
      </c>
      <c r="B6" s="212">
        <v>41282</v>
      </c>
      <c r="C6" s="212">
        <v>44651</v>
      </c>
      <c r="D6" s="58">
        <v>25633</v>
      </c>
      <c r="E6" s="160">
        <v>19018</v>
      </c>
      <c r="F6" s="58">
        <v>27.9</v>
      </c>
      <c r="G6" s="58">
        <v>32.799999999999997</v>
      </c>
      <c r="H6" s="160">
        <v>23.2</v>
      </c>
      <c r="I6" s="58">
        <v>59836</v>
      </c>
      <c r="J6" s="212">
        <v>6754</v>
      </c>
      <c r="K6" s="58">
        <v>2785</v>
      </c>
      <c r="L6" s="58">
        <v>3969</v>
      </c>
      <c r="M6" s="214">
        <v>43</v>
      </c>
      <c r="N6" s="214">
        <v>36</v>
      </c>
      <c r="O6" s="214">
        <v>49</v>
      </c>
    </row>
    <row r="7" spans="1:16" x14ac:dyDescent="0.25">
      <c r="A7" s="229">
        <v>2022</v>
      </c>
      <c r="B7" s="167">
        <v>40944</v>
      </c>
      <c r="C7" s="167">
        <v>45493</v>
      </c>
      <c r="D7" s="94">
        <v>25951</v>
      </c>
      <c r="E7" s="169">
        <v>19542</v>
      </c>
      <c r="F7" s="94">
        <v>29</v>
      </c>
      <c r="G7" s="58">
        <v>33.6</v>
      </c>
      <c r="H7" s="160">
        <v>24.5</v>
      </c>
      <c r="I7" s="94">
        <v>65378</v>
      </c>
      <c r="J7" s="167">
        <v>5586</v>
      </c>
      <c r="K7" s="94">
        <v>2219</v>
      </c>
      <c r="L7" s="94">
        <v>3367</v>
      </c>
      <c r="M7" s="214">
        <v>36</v>
      </c>
      <c r="N7" s="214">
        <v>29</v>
      </c>
      <c r="O7" s="214">
        <v>43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73994</v>
      </c>
      <c r="J8" s="1072">
        <v>5150</v>
      </c>
      <c r="K8" s="1073">
        <v>2012</v>
      </c>
      <c r="L8" s="1073">
        <v>3138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59836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65378</v>
      </c>
      <c r="F14" s="514">
        <f>A5</f>
        <v>2020</v>
      </c>
      <c r="G14" s="310">
        <f>IF(ISBLANK(E5),"",E5)</f>
        <v>18617</v>
      </c>
      <c r="H14" s="310">
        <f>IF(ISBLANK(D5),"",D5)</f>
        <v>25455</v>
      </c>
      <c r="K14" s="514">
        <f>A6</f>
        <v>2021</v>
      </c>
      <c r="L14" s="310">
        <f>IF(ISBLANK(L6),"",L6)</f>
        <v>3969</v>
      </c>
      <c r="M14" s="310">
        <f>IF(ISBLANK(K6),"",K6)</f>
        <v>2785</v>
      </c>
    </row>
    <row r="15" spans="1:16" x14ac:dyDescent="0.25">
      <c r="A15" s="481">
        <f>A8</f>
        <v>2023</v>
      </c>
      <c r="B15" s="311">
        <f t="shared" si="0"/>
        <v>73994</v>
      </c>
      <c r="F15" s="486">
        <f t="shared" ref="F15:F16" si="1">A6</f>
        <v>2021</v>
      </c>
      <c r="G15" s="479">
        <f t="shared" ref="G15:G16" si="2">IF(ISBLANK(E6),"",E6)</f>
        <v>19018</v>
      </c>
      <c r="H15" s="479">
        <f t="shared" ref="H15:H16" si="3">IF(ISBLANK(D6),"",D6)</f>
        <v>25633</v>
      </c>
      <c r="K15" s="486">
        <f>A7</f>
        <v>2022</v>
      </c>
      <c r="L15" s="479">
        <f t="shared" ref="L15:L16" si="4">IF(ISBLANK(L7),"",L7)</f>
        <v>3367</v>
      </c>
      <c r="M15" s="479">
        <f t="shared" ref="M15:M16" si="5">IF(ISBLANK(K7),"",K7)</f>
        <v>2219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19542</v>
      </c>
      <c r="H16" s="311">
        <f t="shared" si="3"/>
        <v>25951</v>
      </c>
      <c r="K16" s="481">
        <f>A8</f>
        <v>2023</v>
      </c>
      <c r="L16" s="311">
        <f t="shared" si="4"/>
        <v>3138</v>
      </c>
      <c r="M16" s="311">
        <f t="shared" si="5"/>
        <v>2012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41636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41282</v>
      </c>
      <c r="C21" s="373"/>
      <c r="D21" s="197"/>
      <c r="F21" s="514">
        <f>A5</f>
        <v>2020</v>
      </c>
      <c r="G21" s="310">
        <f>IF(ISBLANK(E5),"",E5)</f>
        <v>18617</v>
      </c>
      <c r="H21" s="310">
        <f>IF(ISBLANK(D5),"",D5)</f>
        <v>25455</v>
      </c>
      <c r="K21" s="514">
        <f>A6</f>
        <v>2021</v>
      </c>
      <c r="L21" s="310">
        <f>IF(ISBLANK(L6),"",L6)</f>
        <v>3969</v>
      </c>
      <c r="M21" s="310">
        <f>IF(ISBLANK(K6),"",K6)</f>
        <v>2785</v>
      </c>
    </row>
    <row r="22" spans="1:15" x14ac:dyDescent="0.25">
      <c r="A22" s="481">
        <f t="shared" si="6"/>
        <v>2022</v>
      </c>
      <c r="B22" s="311">
        <f t="shared" si="7"/>
        <v>40944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19018</v>
      </c>
      <c r="H22" s="479">
        <f t="shared" ref="H22:H23" si="10">IF(ISBLANK(D6),"",D6)</f>
        <v>25633</v>
      </c>
      <c r="K22" s="486">
        <f>A7</f>
        <v>2022</v>
      </c>
      <c r="L22" s="479">
        <f>IF(ISBLANK(L7),"",L7)</f>
        <v>3367</v>
      </c>
      <c r="M22" s="479">
        <f>IF(ISBLANK(K7),"",K7)</f>
        <v>2219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19542</v>
      </c>
      <c r="H23" s="311">
        <f t="shared" si="10"/>
        <v>25951</v>
      </c>
      <c r="K23" s="481">
        <f>A8</f>
        <v>2023</v>
      </c>
      <c r="L23" s="311">
        <f>IF(ISBLANK(L8),"",L8)</f>
        <v>3138</v>
      </c>
      <c r="M23" s="311">
        <f>IF(ISBLANK(K8),"",K8)</f>
        <v>2012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41636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41282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40944</v>
      </c>
      <c r="C28" s="373"/>
      <c r="D28" s="197"/>
      <c r="F28" s="514">
        <f>A5</f>
        <v>2020</v>
      </c>
      <c r="G28" s="310">
        <f>IF(ISBLANK(H5),"",H5)</f>
        <v>22.3</v>
      </c>
      <c r="H28" s="310">
        <f>IF(ISBLANK(G5),"",G5)</f>
        <v>32</v>
      </c>
      <c r="K28" s="514">
        <f>A5</f>
        <v>2020</v>
      </c>
      <c r="L28" s="310">
        <f>IF(ISBLANK(O5),"",O5)</f>
        <v>49</v>
      </c>
      <c r="M28" s="310">
        <f>IF(ISBLANK(N5),"",N5)</f>
        <v>38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23.2</v>
      </c>
      <c r="H29" s="479">
        <f t="shared" ref="H29:H30" si="15">IF(ISBLANK(G6),"",G6)</f>
        <v>32.799999999999997</v>
      </c>
      <c r="K29" s="486">
        <f t="shared" ref="K29:K30" si="16">A6</f>
        <v>2021</v>
      </c>
      <c r="L29" s="479">
        <f t="shared" ref="L29:L30" si="17">IF(ISBLANK(O6),"",O6)</f>
        <v>49</v>
      </c>
      <c r="M29" s="479">
        <f t="shared" ref="M29:M30" si="18">IF(ISBLANK(N6),"",N6)</f>
        <v>36</v>
      </c>
    </row>
    <row r="30" spans="1:15" x14ac:dyDescent="0.25">
      <c r="F30" s="481">
        <f t="shared" si="13"/>
        <v>2022</v>
      </c>
      <c r="G30" s="311">
        <f t="shared" si="14"/>
        <v>24.5</v>
      </c>
      <c r="H30" s="311">
        <f t="shared" si="15"/>
        <v>33.6</v>
      </c>
      <c r="K30" s="481">
        <f t="shared" si="16"/>
        <v>2022</v>
      </c>
      <c r="L30" s="311">
        <f t="shared" si="17"/>
        <v>43</v>
      </c>
      <c r="M30" s="311">
        <f t="shared" si="18"/>
        <v>29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22.3</v>
      </c>
      <c r="H35" s="310">
        <f>IF(ISBLANK(G5),"",G5)</f>
        <v>32</v>
      </c>
      <c r="K35" s="514">
        <f>A5</f>
        <v>2020</v>
      </c>
      <c r="L35" s="310">
        <f>IF(ISBLANK(O5),"",O5)</f>
        <v>49</v>
      </c>
      <c r="M35" s="310">
        <f>IF(ISBLANK(N5),"",N5)</f>
        <v>38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23.2</v>
      </c>
      <c r="H36" s="479">
        <f t="shared" ref="H36:H37" si="21">IF(ISBLANK(G6),"",G6)</f>
        <v>32.799999999999997</v>
      </c>
      <c r="K36" s="486">
        <f t="shared" ref="K36:K37" si="22">A6</f>
        <v>2021</v>
      </c>
      <c r="L36" s="479">
        <f t="shared" ref="L36:L37" si="23">IF(ISBLANK(O6),"",O6)</f>
        <v>49</v>
      </c>
      <c r="M36" s="479">
        <f t="shared" ref="M36:M37" si="24">IF(ISBLANK(N6),"",N6)</f>
        <v>36</v>
      </c>
    </row>
    <row r="37" spans="6:15" x14ac:dyDescent="0.25">
      <c r="F37" s="481">
        <f t="shared" si="19"/>
        <v>2022</v>
      </c>
      <c r="G37" s="311">
        <f t="shared" si="20"/>
        <v>24.5</v>
      </c>
      <c r="H37" s="311">
        <f t="shared" si="21"/>
        <v>33.6</v>
      </c>
      <c r="K37" s="481">
        <f t="shared" si="22"/>
        <v>2022</v>
      </c>
      <c r="L37" s="311">
        <f t="shared" si="23"/>
        <v>43</v>
      </c>
      <c r="M37" s="311">
        <f t="shared" si="24"/>
        <v>29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25.3</v>
      </c>
      <c r="C6" s="35">
        <v>26.7</v>
      </c>
      <c r="D6" s="63">
        <v>24.3</v>
      </c>
      <c r="E6" s="35">
        <v>54.8</v>
      </c>
      <c r="F6" s="35">
        <v>50.2</v>
      </c>
      <c r="G6" s="35">
        <v>58.1</v>
      </c>
      <c r="H6" s="292">
        <v>19.899999999999999</v>
      </c>
      <c r="I6" s="35">
        <v>23.1</v>
      </c>
      <c r="J6" s="63">
        <v>17.600000000000001</v>
      </c>
      <c r="M6" s="127" t="s">
        <v>16</v>
      </c>
      <c r="N6" s="935">
        <f>IF(ISBLANK(B8),"",B8)</f>
        <v>24</v>
      </c>
      <c r="O6" s="935">
        <f>IF(ISBLANK(E8),"",E8)</f>
        <v>53.7</v>
      </c>
      <c r="P6" s="128">
        <f>IF(ISBLANK(H8),"",H8)</f>
        <v>22.4</v>
      </c>
    </row>
    <row r="7" spans="1:19" x14ac:dyDescent="0.25">
      <c r="A7" s="286">
        <v>2022</v>
      </c>
      <c r="B7" s="167">
        <v>24.7</v>
      </c>
      <c r="C7" s="94">
        <v>25.2</v>
      </c>
      <c r="D7" s="169">
        <v>24.3</v>
      </c>
      <c r="E7" s="94">
        <v>54.1</v>
      </c>
      <c r="F7" s="94">
        <v>49.6</v>
      </c>
      <c r="G7" s="94">
        <v>57.1</v>
      </c>
      <c r="H7" s="167">
        <v>21.2</v>
      </c>
      <c r="I7" s="94">
        <v>25.2</v>
      </c>
      <c r="J7" s="169">
        <v>18.600000000000001</v>
      </c>
    </row>
    <row r="8" spans="1:19" x14ac:dyDescent="0.25">
      <c r="A8" s="218">
        <v>2023</v>
      </c>
      <c r="B8" s="167">
        <v>24</v>
      </c>
      <c r="C8" s="94">
        <v>24</v>
      </c>
      <c r="D8" s="169">
        <v>23.9</v>
      </c>
      <c r="E8" s="94">
        <v>53.7</v>
      </c>
      <c r="F8" s="94">
        <v>49.5</v>
      </c>
      <c r="G8" s="94">
        <v>56.3</v>
      </c>
      <c r="H8" s="167">
        <v>22.4</v>
      </c>
      <c r="I8" s="94">
        <v>26.5</v>
      </c>
      <c r="J8" s="169">
        <v>19.8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23.9</v>
      </c>
      <c r="O12" s="936">
        <f>IF(ISBLANK(G8),"",G8)</f>
        <v>56.3</v>
      </c>
      <c r="P12" s="938">
        <f>IF(ISBLANK(J8),"",J8)</f>
        <v>19.8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24</v>
      </c>
      <c r="O13" s="937">
        <f>IF(ISBLANK(F8),"",F8)</f>
        <v>49.5</v>
      </c>
      <c r="P13" s="939">
        <f>IF(ISBLANK(I8),"",I8)</f>
        <v>26.5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24</v>
      </c>
      <c r="O20" s="935">
        <f>IF(ISBLANK(E8),"",E8)</f>
        <v>53.7</v>
      </c>
      <c r="P20" s="940">
        <f>IF(ISBLANK(H8),"",H8)</f>
        <v>22.4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23.9</v>
      </c>
      <c r="O24" s="936">
        <f>IF(ISBLANK(G8),"",G8)</f>
        <v>56.3</v>
      </c>
      <c r="P24" s="938">
        <f>IF(ISBLANK(J8),"",J8)</f>
        <v>19.8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24</v>
      </c>
      <c r="O25" s="937">
        <f>IF(ISBLANK(F8),"",F8)</f>
        <v>49.5</v>
      </c>
      <c r="P25" s="939">
        <f>IF(ISBLANK(I8),"",I8)</f>
        <v>26.5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8427679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53658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8705016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55423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22899738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145799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1469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72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6598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400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679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1916686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28.7</v>
      </c>
      <c r="E20" s="600">
        <v>27.3</v>
      </c>
      <c r="F20" s="600">
        <v>26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19.5</v>
      </c>
      <c r="E21" s="751">
        <v>19.899999999999999</v>
      </c>
      <c r="F21" s="751">
        <v>19.899999999999999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7.5</v>
      </c>
      <c r="E22" s="752">
        <v>3.5</v>
      </c>
      <c r="F22" s="752">
        <v>3.5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19.899999999999999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50.6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26</v>
      </c>
      <c r="C30" s="204" t="s">
        <v>493</v>
      </c>
    </row>
    <row r="31" spans="1:11" x14ac:dyDescent="0.25">
      <c r="A31" s="698" t="s">
        <v>1430</v>
      </c>
      <c r="B31" s="734">
        <f>F21</f>
        <v>19.899999999999999</v>
      </c>
    </row>
    <row r="32" spans="1:11" x14ac:dyDescent="0.25">
      <c r="A32" s="698" t="s">
        <v>1431</v>
      </c>
      <c r="B32" s="734">
        <f>F22</f>
        <v>3.5</v>
      </c>
    </row>
    <row r="33" spans="1:2" x14ac:dyDescent="0.25">
      <c r="A33" s="699" t="s">
        <v>1432</v>
      </c>
      <c r="B33" s="732">
        <f>100-(B30+B31+B32)</f>
        <v>50.6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1505</v>
      </c>
      <c r="C4" s="71">
        <v>74</v>
      </c>
      <c r="D4" s="71">
        <v>108</v>
      </c>
      <c r="G4" s="217">
        <f>A4</f>
        <v>2021</v>
      </c>
      <c r="H4" s="289">
        <f>IF(ISBLANK(C4),"",C4)</f>
        <v>74</v>
      </c>
      <c r="I4" s="289">
        <f>IF(ISBLANK(D4),"",D4)</f>
        <v>108</v>
      </c>
    </row>
    <row r="5" spans="1:9" x14ac:dyDescent="0.25">
      <c r="A5" s="286">
        <v>2022</v>
      </c>
      <c r="B5" s="214">
        <v>1477</v>
      </c>
      <c r="C5" s="214">
        <v>78</v>
      </c>
      <c r="D5" s="214">
        <v>75</v>
      </c>
      <c r="G5" s="286">
        <f t="shared" ref="G5:G6" si="0">A5</f>
        <v>2022</v>
      </c>
      <c r="H5" s="290">
        <f t="shared" ref="H5:H6" si="1">IF(ISBLANK(C5),"",C5)</f>
        <v>78</v>
      </c>
      <c r="I5" s="290">
        <f t="shared" ref="I5:I6" si="2">IF(ISBLANK(D5),"",D5)</f>
        <v>75</v>
      </c>
    </row>
    <row r="6" spans="1:9" x14ac:dyDescent="0.25">
      <c r="A6" s="218">
        <v>2023</v>
      </c>
      <c r="B6" s="168">
        <v>1469</v>
      </c>
      <c r="C6" s="168">
        <v>68</v>
      </c>
      <c r="D6" s="168">
        <v>72</v>
      </c>
      <c r="G6" s="219">
        <f t="shared" si="0"/>
        <v>2023</v>
      </c>
      <c r="H6" s="291">
        <f t="shared" si="1"/>
        <v>68</v>
      </c>
      <c r="I6" s="291">
        <f t="shared" si="2"/>
        <v>72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74</v>
      </c>
      <c r="I12" s="289">
        <f>IF(ISBLANK(D4),"",D4)</f>
        <v>108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78</v>
      </c>
      <c r="I13" s="290">
        <f t="shared" si="4"/>
        <v>75</v>
      </c>
    </row>
    <row r="14" spans="1:9" x14ac:dyDescent="0.25">
      <c r="G14" s="219">
        <f t="shared" si="3"/>
        <v>2023</v>
      </c>
      <c r="H14" s="291">
        <f t="shared" ref="H14:I14" si="5">IF(ISBLANK(C6),"",C6)</f>
        <v>68</v>
      </c>
      <c r="I14" s="291">
        <f t="shared" si="5"/>
        <v>72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6097</v>
      </c>
      <c r="C23" s="71">
        <v>360</v>
      </c>
      <c r="D23" s="71">
        <v>602</v>
      </c>
      <c r="G23" s="217">
        <f>A23</f>
        <v>2021</v>
      </c>
      <c r="H23" s="289">
        <f>IF(ISBLANK(C23),"",C23)</f>
        <v>360</v>
      </c>
      <c r="I23" s="289">
        <f>IF(ISBLANK(D23),"",D23)</f>
        <v>602</v>
      </c>
    </row>
    <row r="24" spans="1:13" x14ac:dyDescent="0.25">
      <c r="A24" s="286">
        <v>2022</v>
      </c>
      <c r="B24" s="214">
        <v>6313</v>
      </c>
      <c r="C24" s="214">
        <v>442</v>
      </c>
      <c r="D24" s="214">
        <v>659</v>
      </c>
      <c r="G24" s="286">
        <f t="shared" ref="G24:G25" si="6">A24</f>
        <v>2022</v>
      </c>
      <c r="H24" s="290">
        <f t="shared" ref="H24:H25" si="7">IF(ISBLANK(C24),"",C24)</f>
        <v>442</v>
      </c>
      <c r="I24" s="290">
        <f t="shared" ref="I24:I25" si="8">IF(ISBLANK(D24),"",D24)</f>
        <v>659</v>
      </c>
    </row>
    <row r="25" spans="1:13" x14ac:dyDescent="0.25">
      <c r="A25" s="218">
        <v>2023</v>
      </c>
      <c r="B25" s="168">
        <v>6598</v>
      </c>
      <c r="C25" s="168">
        <v>400</v>
      </c>
      <c r="D25" s="168">
        <v>679</v>
      </c>
      <c r="G25" s="219">
        <f t="shared" si="6"/>
        <v>2023</v>
      </c>
      <c r="H25" s="291">
        <f t="shared" si="7"/>
        <v>400</v>
      </c>
      <c r="I25" s="291">
        <f t="shared" si="8"/>
        <v>679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360</v>
      </c>
      <c r="I31" s="289">
        <f>IF(ISBLANK(D23),"",D23)</f>
        <v>602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442</v>
      </c>
      <c r="I32" s="290">
        <f t="shared" si="10"/>
        <v>659</v>
      </c>
    </row>
    <row r="33" spans="7:9" x14ac:dyDescent="0.25">
      <c r="G33" s="219">
        <f t="shared" si="9"/>
        <v>2023</v>
      </c>
      <c r="H33" s="291">
        <f t="shared" ref="H33:I33" si="11">IF(ISBLANK(C25),"",C25)</f>
        <v>400</v>
      </c>
      <c r="I33" s="291">
        <f t="shared" si="11"/>
        <v>679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4677309</v>
      </c>
      <c r="C4" s="1077">
        <v>28685</v>
      </c>
      <c r="D4" s="110">
        <v>3186641</v>
      </c>
      <c r="E4" s="70">
        <v>19543</v>
      </c>
      <c r="F4" s="1076">
        <v>1223290</v>
      </c>
      <c r="G4" s="70">
        <v>7502</v>
      </c>
      <c r="H4" s="1078">
        <v>16305596</v>
      </c>
      <c r="I4" s="1077">
        <v>99999</v>
      </c>
    </row>
    <row r="5" spans="1:9" x14ac:dyDescent="0.25">
      <c r="A5" s="587">
        <v>2021</v>
      </c>
      <c r="B5" s="1079">
        <v>5653033</v>
      </c>
      <c r="C5" s="1080">
        <v>35316</v>
      </c>
      <c r="D5" s="160">
        <v>4123366</v>
      </c>
      <c r="E5" s="212">
        <v>25760</v>
      </c>
      <c r="F5" s="1079">
        <v>733764</v>
      </c>
      <c r="G5" s="212">
        <v>4584</v>
      </c>
      <c r="H5" s="1081">
        <v>20693416</v>
      </c>
      <c r="I5" s="1080">
        <v>129277</v>
      </c>
    </row>
    <row r="6" spans="1:9" x14ac:dyDescent="0.25">
      <c r="A6" s="588">
        <v>2022</v>
      </c>
      <c r="B6" s="1082">
        <v>5944813</v>
      </c>
      <c r="C6" s="1083">
        <v>37850</v>
      </c>
      <c r="D6" s="169">
        <v>4559326</v>
      </c>
      <c r="E6" s="167">
        <v>29028</v>
      </c>
      <c r="F6" s="1082">
        <v>793111</v>
      </c>
      <c r="G6" s="167">
        <v>5050</v>
      </c>
      <c r="H6" s="1084">
        <v>22899738</v>
      </c>
      <c r="I6" s="1083">
        <v>145799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748060</v>
      </c>
      <c r="C4" s="1076">
        <v>7090527</v>
      </c>
      <c r="D4" s="1077">
        <v>43485</v>
      </c>
      <c r="E4" s="1076">
        <v>7204955</v>
      </c>
      <c r="F4" s="1077">
        <v>44186</v>
      </c>
    </row>
    <row r="5" spans="1:6" x14ac:dyDescent="0.25">
      <c r="A5" s="480">
        <v>2021</v>
      </c>
      <c r="B5" s="1081">
        <v>1054503</v>
      </c>
      <c r="C5" s="1079">
        <v>7992265</v>
      </c>
      <c r="D5" s="1080">
        <v>49930</v>
      </c>
      <c r="E5" s="1079">
        <v>7721923</v>
      </c>
      <c r="F5" s="1080">
        <v>48241</v>
      </c>
    </row>
    <row r="6" spans="1:6" ht="15.75" thickBot="1" x14ac:dyDescent="0.3">
      <c r="A6" s="960">
        <v>2022</v>
      </c>
      <c r="B6" s="1085">
        <v>1916686</v>
      </c>
      <c r="C6" s="1086">
        <v>8427679</v>
      </c>
      <c r="D6" s="1087">
        <v>53658</v>
      </c>
      <c r="E6" s="1086">
        <v>8705016</v>
      </c>
      <c r="F6" s="1087">
        <v>55423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Браничевска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3857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189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157064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46.5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202.3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138119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150749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4129</v>
      </c>
      <c r="C63" s="548">
        <f>IF(ISBLANK('DEM2'!C7),"-",'DEM2'!C7)</f>
        <v>4473</v>
      </c>
      <c r="D63" s="548"/>
      <c r="E63" s="548">
        <f>IF(ISBLANK('DEM2'!D8),"-",'DEM2'!D8)</f>
        <v>4207</v>
      </c>
      <c r="F63" s="548">
        <f>IF(ISBLANK('DEM2'!C8),"-",'DEM2'!C8)</f>
        <v>4461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5521</v>
      </c>
      <c r="C64" s="317">
        <f>IF(ISBLANK('DEM2'!F7),"-",'DEM2'!F7)</f>
        <v>5749</v>
      </c>
      <c r="D64" s="789"/>
      <c r="E64" s="317">
        <f>IF(ISBLANK('DEM2'!G8),"-",'DEM2'!G8)</f>
        <v>5261</v>
      </c>
      <c r="F64" s="317">
        <f>IF(ISBLANK('DEM2'!F8),"-",'DEM2'!F8)</f>
        <v>5413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3264</v>
      </c>
      <c r="C65" s="345">
        <f>IF(ISBLANK('DEM2'!I7),"-",'DEM2'!I7)</f>
        <v>3530</v>
      </c>
      <c r="D65" s="393"/>
      <c r="E65" s="345">
        <f>IF(ISBLANK('DEM2'!J8),"-",'DEM2'!J8)</f>
        <v>2883</v>
      </c>
      <c r="F65" s="345">
        <f>IF(ISBLANK('DEM2'!I8),"-",'DEM2'!I8)</f>
        <v>3116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12068</v>
      </c>
      <c r="C66" s="317">
        <f>IF(ISBLANK('DEM2'!L7),"-",'DEM2'!L7)</f>
        <v>12842</v>
      </c>
      <c r="D66" s="395"/>
      <c r="E66" s="317">
        <f>IF(ISBLANK('DEM2'!M8),"-",'DEM2'!M8)</f>
        <v>11608</v>
      </c>
      <c r="F66" s="317">
        <f>IF(ISBLANK('DEM2'!L8),"-",'DEM2'!L8)</f>
        <v>12195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13109</v>
      </c>
      <c r="C67" s="317">
        <f>IF(ISBLANK('DEM2'!O7),"-",'DEM2'!O7)</f>
        <v>14288</v>
      </c>
      <c r="D67" s="395"/>
      <c r="E67" s="317">
        <f>IF(ISBLANK('DEM2'!P8),"-",'DEM2'!P8)</f>
        <v>11117</v>
      </c>
      <c r="F67" s="317">
        <f>IF(ISBLANK('DEM2'!O8),"-",'DEM2'!O8)</f>
        <v>12467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49505</v>
      </c>
      <c r="C68" s="414">
        <f>IF(ISBLANK('DEM2'!R7),"-",'DEM2'!R7)</f>
        <v>51140</v>
      </c>
      <c r="D68" s="420"/>
      <c r="E68" s="414">
        <f>IF(ISBLANK('DEM2'!S8),"-",'DEM2'!S8)</f>
        <v>45960</v>
      </c>
      <c r="F68" s="414">
        <f>IF(ISBLANK('DEM2'!R8),"-",'DEM2'!R8)</f>
        <v>48747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81955</v>
      </c>
      <c r="C69" s="463">
        <f>IF(ISBLANK('DEM2'!U7),"-",'DEM2'!U7)</f>
        <v>78115</v>
      </c>
      <c r="D69" s="799"/>
      <c r="E69" s="463">
        <f>IF(ISBLANK('DEM2'!V8),"-",'DEM2'!V8)</f>
        <v>79821</v>
      </c>
      <c r="F69" s="463">
        <f>IF(ISBLANK('DEM2'!U8),"-",'DEM2'!U8)</f>
        <v>77243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6.2</v>
      </c>
      <c r="G115" s="800">
        <f>IF(ISBLANK('DEM2'!E23),"-",'DEM2'!E23)</f>
        <v>11.3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3.6</v>
      </c>
      <c r="G116" s="407">
        <f>IF(ISBLANK('DEM2'!E24),"-",'DEM2'!E24)</f>
        <v>3.6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1.7</v>
      </c>
      <c r="G117" s="801">
        <f>IF(ISBLANK('DEM2'!E25),"-",'DEM2'!E25)</f>
        <v>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40944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45493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73994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5150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25.6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35.1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8.6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22899738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145799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4559326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2689047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29028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5944813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37850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793111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5050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8427679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53658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8705016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55423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1469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6598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1916686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26722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28443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26892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94345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26130</v>
      </c>
      <c r="C300" s="808">
        <f>IF(ISBLANK(POLJ3!C4),"-",POLJ3!C4)</f>
        <v>5417</v>
      </c>
      <c r="D300" s="1153">
        <f>IF(ISBLANK(POLJ3!D4),"-",POLJ3!D4)</f>
        <v>20713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34843</v>
      </c>
      <c r="C301" s="789">
        <f>IF(ISBLANK(POLJ3!C5),"-",POLJ3!C5)</f>
        <v>22049</v>
      </c>
      <c r="D301" s="1154">
        <f>IF(ISBLANK(POLJ3!D5),"-",POLJ3!D5)</f>
        <v>12794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56</v>
      </c>
      <c r="C302" s="790">
        <f>IF(ISBLANK(POLJ3!C6),"-",POLJ3!C6)</f>
        <v>26</v>
      </c>
      <c r="D302" s="1155">
        <f>IF(ISBLANK(POLJ3!D6),"-",POLJ3!D6)</f>
        <v>30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506</v>
      </c>
      <c r="C303" s="791">
        <f>IF(ISBLANK(POLJ3!C7),"-",POLJ3!C7)</f>
        <v>112</v>
      </c>
      <c r="D303" s="1164">
        <f>IF(ISBLANK(POLJ3!D7),"-",POLJ3!D7)</f>
        <v>394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26722</v>
      </c>
      <c r="C304" s="807">
        <f>IF(ISBLANK(POLJ3!C8),"-",POLJ3!C8)</f>
        <v>4980</v>
      </c>
      <c r="D304" s="1122">
        <f>IF(ISBLANK(POLJ3!D8),"-",POLJ3!D8)</f>
        <v>21742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838.43</v>
      </c>
      <c r="C310" s="1123"/>
      <c r="D310" s="3"/>
      <c r="E310" s="5"/>
      <c r="F310" s="5"/>
      <c r="G310" s="815" t="s">
        <v>765</v>
      </c>
      <c r="H310" s="816">
        <f>IF(ISBLANK(POLJ2!H3),"-",POLJ2!H3)</f>
        <v>32528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105185.72</v>
      </c>
      <c r="C311" s="1124"/>
      <c r="D311" s="3"/>
      <c r="E311" s="5"/>
      <c r="F311" s="5"/>
      <c r="G311" s="810" t="s">
        <v>766</v>
      </c>
      <c r="H311" s="248">
        <f>IF(ISBLANK(POLJ2!H4),"-",POLJ2!H4)</f>
        <v>184267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4019.88</v>
      </c>
      <c r="C312" s="1124"/>
      <c r="D312" s="3"/>
      <c r="E312" s="5"/>
      <c r="F312" s="5"/>
      <c r="G312" s="810" t="s">
        <v>767</v>
      </c>
      <c r="H312" s="248">
        <f>IF(ISBLANK(POLJ2!H5),"-",POLJ2!H5)</f>
        <v>79452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637.62</v>
      </c>
      <c r="C313" s="1124"/>
      <c r="D313" s="3"/>
      <c r="E313" s="5"/>
      <c r="F313" s="5"/>
      <c r="G313" s="812" t="s">
        <v>768</v>
      </c>
      <c r="H313" s="249">
        <f>IF(ISBLANK(POLJ2!H6),"-",POLJ2!H6)</f>
        <v>1085924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40.86</v>
      </c>
      <c r="C314" s="1124"/>
      <c r="D314" s="3"/>
      <c r="E314" s="5"/>
      <c r="F314" s="5"/>
      <c r="G314" s="814" t="s">
        <v>16</v>
      </c>
      <c r="H314" s="817">
        <f>IF(ISBLANK(POLJ2!H7),"-",POLJ2!H7)</f>
        <v>1382171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25025.16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135747.67000000001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8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68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1032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34.5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3939</v>
      </c>
      <c r="I364" s="808">
        <f>IF(ISBLANK(OBRAZ2!I6),"-",OBRAZ2!I6)</f>
        <v>2971</v>
      </c>
      <c r="J364" s="808">
        <f>IF(ISBLANK(OBRAZ2!J6),"-",OBRAZ2!J6)</f>
        <v>968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1733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319</v>
      </c>
      <c r="I365" s="789">
        <f>IF(ISBLANK(OBRAZ2!I7),"-",OBRAZ2!I7)</f>
        <v>309</v>
      </c>
      <c r="J365" s="789">
        <f>IF(ISBLANK(OBRAZ2!J7),"-",OBRAZ2!J7)</f>
        <v>10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54.7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181</v>
      </c>
      <c r="I366" s="807">
        <f>IF(ISBLANK(OBRAZ2!I8),"-",OBRAZ2!I8)</f>
        <v>181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1192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5.9487179487179489</v>
      </c>
      <c r="I375" s="850">
        <f>IF(ISBLANK(OBRAZ2!C12),"-",OBRAZ2!C21)</f>
        <v>6.3467885250063469</v>
      </c>
      <c r="J375" s="850">
        <f>IF(ISBLANK(OBRAZ2!D12),"-",OBRAZ2!D21)</f>
        <v>6.1157442506949709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63.410256410256402</v>
      </c>
      <c r="I377" s="851">
        <f>IF(ISBLANK(OBRAZ2!C14),"-",OBRAZ2!C23)</f>
        <v>64.914953033764917</v>
      </c>
      <c r="J377" s="851">
        <f>IF(ISBLANK(OBRAZ2!D14),"-",OBRAZ2!D23)</f>
        <v>63.76042456406369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15.820512820512819</v>
      </c>
      <c r="I379" s="851">
        <f>IF(ISBLANK(OBRAZ2!C16),"-",OBRAZ2!C25)</f>
        <v>15.232292460015232</v>
      </c>
      <c r="J379" s="851">
        <f>IF(ISBLANK(OBRAZ2!D16),"-",OBRAZ2!D25)</f>
        <v>15.668435683598686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14.820512820512821</v>
      </c>
      <c r="I380" s="852">
        <f>IF(ISBLANK(OBRAZ2!C17),"-",OBRAZ2!C26)</f>
        <v>13.505965981213505</v>
      </c>
      <c r="J380" s="852">
        <f>IF(ISBLANK(OBRAZ2!D17),"-",OBRAZ2!D26)</f>
        <v>14.455395501642659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35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122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3649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4752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1400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500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93.1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1352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97.5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213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4300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73.900000000000006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1234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80.2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-0.3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14352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5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17601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3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47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7176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405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1.3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63.8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1.06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8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5.0999999999999996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91.8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83.3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19756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12.6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507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3997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141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169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7.2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6.6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111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1970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1736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756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371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640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162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639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296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52.6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39.799999999999997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36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833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175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1689.35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3.1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820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46689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374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25017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117068.07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58315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15694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173230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53280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35.1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25.6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26722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26892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28443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838.43</v>
      </c>
      <c r="G3" s="217" t="s">
        <v>765</v>
      </c>
      <c r="H3" s="71">
        <v>32528</v>
      </c>
    </row>
    <row r="4" spans="1:9" x14ac:dyDescent="0.25">
      <c r="A4" s="286" t="s">
        <v>760</v>
      </c>
      <c r="B4" s="214">
        <v>105185.72</v>
      </c>
      <c r="G4" s="286" t="s">
        <v>766</v>
      </c>
      <c r="H4" s="214">
        <v>184267</v>
      </c>
    </row>
    <row r="5" spans="1:9" x14ac:dyDescent="0.25">
      <c r="A5" s="286" t="s">
        <v>761</v>
      </c>
      <c r="B5" s="214">
        <v>4019.88</v>
      </c>
      <c r="G5" s="286" t="s">
        <v>767</v>
      </c>
      <c r="H5" s="214">
        <v>79452</v>
      </c>
    </row>
    <row r="6" spans="1:9" x14ac:dyDescent="0.25">
      <c r="A6" s="286" t="s">
        <v>762</v>
      </c>
      <c r="B6" s="214">
        <v>637.62</v>
      </c>
      <c r="G6" s="286" t="s">
        <v>768</v>
      </c>
      <c r="H6" s="214">
        <v>1085924</v>
      </c>
    </row>
    <row r="7" spans="1:9" x14ac:dyDescent="0.25">
      <c r="A7" s="286" t="s">
        <v>763</v>
      </c>
      <c r="B7" s="214">
        <v>40.86</v>
      </c>
      <c r="G7" s="1" t="s">
        <v>24</v>
      </c>
      <c r="H7" s="288">
        <v>1382171</v>
      </c>
    </row>
    <row r="8" spans="1:9" x14ac:dyDescent="0.25">
      <c r="A8" s="287" t="s">
        <v>764</v>
      </c>
      <c r="B8" s="73">
        <v>25025.16</v>
      </c>
    </row>
    <row r="9" spans="1:9" x14ac:dyDescent="0.25">
      <c r="A9" s="1" t="s">
        <v>24</v>
      </c>
      <c r="B9" s="288">
        <v>135747.67000000001</v>
      </c>
      <c r="I9" s="41" t="s">
        <v>876</v>
      </c>
    </row>
    <row r="10" spans="1:9" x14ac:dyDescent="0.25">
      <c r="G10" s="29" t="s">
        <v>775</v>
      </c>
      <c r="H10" s="58">
        <v>94345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26130</v>
      </c>
      <c r="C4" s="55">
        <v>5417</v>
      </c>
      <c r="D4" s="110">
        <v>20713</v>
      </c>
    </row>
    <row r="5" spans="1:4" ht="30" customHeight="1" x14ac:dyDescent="0.25">
      <c r="A5" s="274" t="s">
        <v>884</v>
      </c>
      <c r="B5" s="212">
        <v>34843</v>
      </c>
      <c r="C5" s="58">
        <v>22049</v>
      </c>
      <c r="D5" s="160">
        <v>12794</v>
      </c>
    </row>
    <row r="6" spans="1:4" x14ac:dyDescent="0.25">
      <c r="A6" s="274" t="s">
        <v>772</v>
      </c>
      <c r="B6" s="212">
        <v>56</v>
      </c>
      <c r="C6" s="58">
        <v>26</v>
      </c>
      <c r="D6" s="160">
        <v>30</v>
      </c>
    </row>
    <row r="7" spans="1:4" ht="30" x14ac:dyDescent="0.25">
      <c r="A7" s="274" t="s">
        <v>773</v>
      </c>
      <c r="B7" s="212">
        <v>506</v>
      </c>
      <c r="C7" s="58">
        <v>112</v>
      </c>
      <c r="D7" s="160">
        <v>394</v>
      </c>
    </row>
    <row r="8" spans="1:4" x14ac:dyDescent="0.25">
      <c r="A8" s="201" t="s">
        <v>774</v>
      </c>
      <c r="B8" s="72">
        <v>26722</v>
      </c>
      <c r="C8" s="61">
        <v>4980</v>
      </c>
      <c r="D8" s="111">
        <v>21742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46.428571428571431</v>
      </c>
      <c r="C14" s="276">
        <f>D6/B6*100</f>
        <v>53.571428571428569</v>
      </c>
    </row>
    <row r="15" spans="1:4" ht="60" x14ac:dyDescent="0.25">
      <c r="A15" s="277" t="s">
        <v>885</v>
      </c>
      <c r="B15" s="282">
        <f>C5/B5*100</f>
        <v>63.281003357919808</v>
      </c>
      <c r="C15" s="278">
        <f>D5/B5*100</f>
        <v>36.718996642080185</v>
      </c>
    </row>
    <row r="16" spans="1:4" ht="30" x14ac:dyDescent="0.25">
      <c r="A16" s="279" t="s">
        <v>821</v>
      </c>
      <c r="B16" s="283">
        <f>C4/B4*100</f>
        <v>20.730960581706849</v>
      </c>
      <c r="C16" s="280">
        <f>D4/B4*100</f>
        <v>79.269039418293147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46.428571428571431</v>
      </c>
      <c r="C21" s="276">
        <f>C14</f>
        <v>53.571428571428569</v>
      </c>
    </row>
    <row r="22" spans="1:3" ht="60" x14ac:dyDescent="0.25">
      <c r="A22" s="277" t="s">
        <v>823</v>
      </c>
      <c r="B22" s="282">
        <f t="shared" ref="B22:C23" si="0">B15</f>
        <v>63.281003357919808</v>
      </c>
      <c r="C22" s="278">
        <f t="shared" si="0"/>
        <v>36.718996642080185</v>
      </c>
    </row>
    <row r="23" spans="1:3" ht="30" x14ac:dyDescent="0.25">
      <c r="A23" s="279" t="s">
        <v>858</v>
      </c>
      <c r="B23" s="285">
        <f t="shared" si="0"/>
        <v>20.730960581706849</v>
      </c>
      <c r="C23" s="284">
        <f t="shared" si="0"/>
        <v>79.269039418293147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8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1032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34.5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1733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54.7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1192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4069</v>
      </c>
      <c r="C6" s="973">
        <v>3076</v>
      </c>
      <c r="D6" s="945">
        <v>993</v>
      </c>
      <c r="E6" s="973">
        <v>3900</v>
      </c>
      <c r="F6" s="973">
        <v>2938</v>
      </c>
      <c r="G6" s="945">
        <v>962</v>
      </c>
      <c r="H6" s="599">
        <v>3939</v>
      </c>
      <c r="I6" s="616">
        <v>2971</v>
      </c>
      <c r="J6" s="945">
        <v>968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35</v>
      </c>
      <c r="C7" s="975">
        <v>0</v>
      </c>
      <c r="D7" s="976">
        <v>35</v>
      </c>
      <c r="E7" s="975">
        <v>33</v>
      </c>
      <c r="F7" s="975">
        <v>0</v>
      </c>
      <c r="G7" s="976">
        <v>33</v>
      </c>
      <c r="H7" s="753">
        <v>319</v>
      </c>
      <c r="I7" s="690">
        <v>309</v>
      </c>
      <c r="J7" s="976">
        <v>10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70</v>
      </c>
      <c r="C8" s="978">
        <v>60</v>
      </c>
      <c r="D8" s="979">
        <v>10</v>
      </c>
      <c r="E8" s="978">
        <v>45</v>
      </c>
      <c r="F8" s="978">
        <v>20</v>
      </c>
      <c r="G8" s="979">
        <v>25</v>
      </c>
      <c r="H8" s="754">
        <v>181</v>
      </c>
      <c r="I8" s="691">
        <v>181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232</v>
      </c>
      <c r="C12" s="600">
        <v>250</v>
      </c>
      <c r="D12" s="600">
        <v>242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2473</v>
      </c>
      <c r="C14" s="751">
        <v>2557</v>
      </c>
      <c r="D14" s="751">
        <v>2523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617</v>
      </c>
      <c r="C16" s="1029">
        <v>600</v>
      </c>
      <c r="D16" s="751">
        <v>620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578</v>
      </c>
      <c r="C17" s="752">
        <v>532</v>
      </c>
      <c r="D17" s="752">
        <v>572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5.9487179487179489</v>
      </c>
      <c r="C21" s="289">
        <f>C12/SUM(C12:C17)*100</f>
        <v>6.3467885250063469</v>
      </c>
      <c r="D21" s="289">
        <f>D12/SUM(D12:D17)*100</f>
        <v>6.1157442506949709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63.410256410256402</v>
      </c>
      <c r="C23" s="290">
        <f>C14/SUM(C12:C17)*100</f>
        <v>64.914953033764917</v>
      </c>
      <c r="D23" s="290">
        <f>D14/SUM(D12:D17)*100</f>
        <v>63.76042456406369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15.820512820512819</v>
      </c>
      <c r="C25" s="290">
        <f>C16/SUM(C12:C17)*100</f>
        <v>15.232292460015232</v>
      </c>
      <c r="D25" s="290">
        <f>D16/SUM(D12:D17)*100</f>
        <v>15.668435683598686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14.820512820512821</v>
      </c>
      <c r="C26" s="291">
        <f>C17/SUM(C12:C17)*100</f>
        <v>13.505965981213505</v>
      </c>
      <c r="D26" s="291">
        <f>D17/SUM(D12:D17)*100</f>
        <v>14.455395501642659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31.1</v>
      </c>
      <c r="C7" s="600">
        <v>33.6</v>
      </c>
      <c r="D7" s="600">
        <v>32.5</v>
      </c>
    </row>
    <row r="8" spans="1:6" x14ac:dyDescent="0.25">
      <c r="A8" s="695" t="s">
        <v>944</v>
      </c>
      <c r="B8" s="751">
        <v>4.9000000000000004</v>
      </c>
      <c r="C8" s="751">
        <v>7.8</v>
      </c>
      <c r="D8" s="751">
        <v>7.8</v>
      </c>
    </row>
    <row r="9" spans="1:6" x14ac:dyDescent="0.25">
      <c r="A9" s="696" t="s">
        <v>224</v>
      </c>
      <c r="B9" s="752">
        <v>64</v>
      </c>
      <c r="C9" s="752">
        <v>58.6</v>
      </c>
      <c r="D9" s="752">
        <v>59.8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31.1</v>
      </c>
      <c r="C13" s="697">
        <f t="shared" ref="C13:D13" si="1">IF(ISBLANK(C7),"",C7)</f>
        <v>33.6</v>
      </c>
      <c r="D13" s="697">
        <f t="shared" si="1"/>
        <v>32.5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4.9000000000000004</v>
      </c>
      <c r="C14" s="698">
        <f t="shared" si="2"/>
        <v>7.8</v>
      </c>
      <c r="D14" s="698">
        <f t="shared" si="2"/>
        <v>7.8</v>
      </c>
    </row>
    <row r="15" spans="1:6" x14ac:dyDescent="0.25">
      <c r="A15" s="702" t="s">
        <v>1630</v>
      </c>
      <c r="B15" s="699">
        <f t="shared" si="2"/>
        <v>64</v>
      </c>
      <c r="C15" s="699">
        <f t="shared" si="2"/>
        <v>58.6</v>
      </c>
      <c r="D15" s="699">
        <f t="shared" si="2"/>
        <v>59.8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31.1</v>
      </c>
      <c r="C18" s="697">
        <f t="shared" ref="C18:D18" si="4">IF(ISBLANK(C7),"",C7)</f>
        <v>33.6</v>
      </c>
      <c r="D18" s="697">
        <f t="shared" si="4"/>
        <v>32.5</v>
      </c>
    </row>
    <row r="19" spans="1:5" x14ac:dyDescent="0.25">
      <c r="A19" s="701" t="s">
        <v>1632</v>
      </c>
      <c r="B19" s="698">
        <f t="shared" ref="B19:D20" si="5">IF(ISBLANK(B8),"",B8)</f>
        <v>4.9000000000000004</v>
      </c>
      <c r="C19" s="698">
        <f t="shared" si="5"/>
        <v>7.8</v>
      </c>
      <c r="D19" s="698">
        <f t="shared" si="5"/>
        <v>7.8</v>
      </c>
    </row>
    <row r="20" spans="1:5" x14ac:dyDescent="0.25">
      <c r="A20" s="702" t="s">
        <v>1633</v>
      </c>
      <c r="B20" s="699">
        <f t="shared" si="5"/>
        <v>64</v>
      </c>
      <c r="C20" s="699">
        <f t="shared" si="5"/>
        <v>58.6</v>
      </c>
      <c r="D20" s="699">
        <f t="shared" si="5"/>
        <v>59.8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90.9</v>
      </c>
      <c r="C5" s="611">
        <v>90.2</v>
      </c>
      <c r="D5" s="1030">
        <v>90.5</v>
      </c>
      <c r="F5" s="28"/>
      <c r="G5" s="693">
        <f>A5</f>
        <v>2020</v>
      </c>
      <c r="H5" s="669">
        <f>IF(ISBLANK(B5),"",B5)</f>
        <v>90.9</v>
      </c>
      <c r="I5" s="618">
        <f t="shared" ref="H5:I7" si="0">IF(ISBLANK(C5),"",C5)</f>
        <v>90.2</v>
      </c>
    </row>
    <row r="6" spans="1:10" x14ac:dyDescent="0.25">
      <c r="A6" s="749">
        <v>2021</v>
      </c>
      <c r="B6" s="601">
        <v>88.6</v>
      </c>
      <c r="C6" s="612">
        <v>88.3</v>
      </c>
      <c r="D6" s="946">
        <v>88.4</v>
      </c>
      <c r="F6" s="44"/>
      <c r="G6" s="693">
        <f t="shared" ref="G6:G7" si="1">A6</f>
        <v>2021</v>
      </c>
      <c r="H6" s="670">
        <f t="shared" si="0"/>
        <v>88.6</v>
      </c>
      <c r="I6" s="619">
        <f t="shared" si="0"/>
        <v>88.3</v>
      </c>
    </row>
    <row r="7" spans="1:10" x14ac:dyDescent="0.25">
      <c r="A7" s="750">
        <v>2022</v>
      </c>
      <c r="B7" s="601">
        <v>96.5</v>
      </c>
      <c r="C7" s="612">
        <v>95.1</v>
      </c>
      <c r="D7" s="946">
        <v>95.8</v>
      </c>
      <c r="F7" s="44"/>
      <c r="G7" s="693">
        <f t="shared" si="1"/>
        <v>2022</v>
      </c>
      <c r="H7" s="671">
        <f t="shared" si="0"/>
        <v>96.5</v>
      </c>
      <c r="I7" s="620">
        <f t="shared" si="0"/>
        <v>95.1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90.9</v>
      </c>
      <c r="I13" s="618">
        <f>IF(ISBLANK(C5),"",C5)</f>
        <v>90.2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88.6</v>
      </c>
      <c r="I14" s="619">
        <f t="shared" si="3"/>
        <v>88.3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96.5</v>
      </c>
      <c r="I15" s="620">
        <f t="shared" si="4"/>
        <v>95.1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Браничевска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3857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189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157064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46.5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202.3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138119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150749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4129</v>
      </c>
      <c r="C63" s="548">
        <f>IF(ISBLANK('DEM2'!C7),"-",'DEM2'!C7)</f>
        <v>4473</v>
      </c>
      <c r="D63" s="548"/>
      <c r="E63" s="548">
        <f>IF(ISBLANK('DEM2'!D8),"-",'DEM2'!D8)</f>
        <v>4207</v>
      </c>
      <c r="F63" s="548">
        <f>IF(ISBLANK('DEM2'!C8),"-",'DEM2'!C8)</f>
        <v>4461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5521</v>
      </c>
      <c r="C64" s="317">
        <f>IF(ISBLANK('DEM2'!F7),"-",'DEM2'!F7)</f>
        <v>5749</v>
      </c>
      <c r="D64" s="789"/>
      <c r="E64" s="317">
        <f>IF(ISBLANK('DEM2'!G8),"-",'DEM2'!G8)</f>
        <v>5261</v>
      </c>
      <c r="F64" s="317">
        <f>IF(ISBLANK('DEM2'!F8),"-",'DEM2'!F8)</f>
        <v>5413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3264</v>
      </c>
      <c r="C65" s="345">
        <f>IF(ISBLANK('DEM2'!I7),"-",'DEM2'!I7)</f>
        <v>3530</v>
      </c>
      <c r="D65" s="393"/>
      <c r="E65" s="345">
        <f>IF(ISBLANK('DEM2'!J8),"-",'DEM2'!J8)</f>
        <v>2883</v>
      </c>
      <c r="F65" s="345">
        <f>IF(ISBLANK('DEM2'!I8),"-",'DEM2'!I8)</f>
        <v>3116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12068</v>
      </c>
      <c r="C66" s="348">
        <f>IF(ISBLANK('DEM2'!L7),"-",'DEM2'!L7)</f>
        <v>12842</v>
      </c>
      <c r="D66" s="394"/>
      <c r="E66" s="348">
        <f>IF(ISBLANK('DEM2'!M8),"-",'DEM2'!M8)</f>
        <v>11608</v>
      </c>
      <c r="F66" s="348">
        <f>IF(ISBLANK('DEM2'!L8),"-",'DEM2'!L8)</f>
        <v>12195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13109</v>
      </c>
      <c r="C67" s="345">
        <f>IF(ISBLANK('DEM2'!O7),"-",'DEM2'!O7)</f>
        <v>14288</v>
      </c>
      <c r="D67" s="393"/>
      <c r="E67" s="345">
        <f>IF(ISBLANK('DEM2'!P8),"-",'DEM2'!P8)</f>
        <v>11117</v>
      </c>
      <c r="F67" s="345">
        <f>IF(ISBLANK('DEM2'!O8),"-",'DEM2'!O8)</f>
        <v>12467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49505</v>
      </c>
      <c r="C68" s="317">
        <f>IF(ISBLANK('DEM2'!R7),"-",'DEM2'!R7)</f>
        <v>51140</v>
      </c>
      <c r="D68" s="395"/>
      <c r="E68" s="317">
        <f>IF(ISBLANK('DEM2'!S8),"-",'DEM2'!S8)</f>
        <v>45960</v>
      </c>
      <c r="F68" s="317">
        <f>IF(ISBLANK('DEM2'!R8),"-",'DEM2'!R8)</f>
        <v>48747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81955</v>
      </c>
      <c r="C69" s="463">
        <f>IF(ISBLANK('DEM2'!U7),"-",'DEM2'!U7)</f>
        <v>78115</v>
      </c>
      <c r="D69" s="799"/>
      <c r="E69" s="463">
        <f>IF(ISBLANK('DEM2'!V8),"-",'DEM2'!V8)</f>
        <v>79821</v>
      </c>
      <c r="F69" s="463">
        <f>IF(ISBLANK('DEM2'!U8),"-",'DEM2'!U8)</f>
        <v>77243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6.2</v>
      </c>
      <c r="G115" s="800">
        <f>IF(ISBLANK('DEM2'!E23),"-",'DEM2'!E23)</f>
        <v>11.3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3.6</v>
      </c>
      <c r="G116" s="407">
        <f>IF(ISBLANK('DEM2'!E24),"-",'DEM2'!E24)</f>
        <v>3.6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1.7</v>
      </c>
      <c r="G117" s="801">
        <f>IF(ISBLANK('DEM2'!E25),"-",'DEM2'!E25)</f>
        <v>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40944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45493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73994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5150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25.6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35.1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8.6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22899738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145799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4559326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2689047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29028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5944813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37850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793111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5050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8427679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53658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8705016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55423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1469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6598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1916686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26722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28443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26892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94345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26130</v>
      </c>
      <c r="C300" s="808">
        <f>IF(ISBLANK(POLJ3!C4),"-",POLJ3!C4)</f>
        <v>5417</v>
      </c>
      <c r="D300" s="1153">
        <f>IF(ISBLANK(POLJ3!D4),"-",POLJ3!D4)</f>
        <v>20713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34843</v>
      </c>
      <c r="C301" s="789">
        <f>IF(ISBLANK(POLJ3!C5),"-",POLJ3!C5)</f>
        <v>22049</v>
      </c>
      <c r="D301" s="1154">
        <f>IF(ISBLANK(POLJ3!D5),"-",POLJ3!D5)</f>
        <v>12794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56</v>
      </c>
      <c r="C302" s="790">
        <f>IF(ISBLANK(POLJ3!C6),"-",POLJ3!C6)</f>
        <v>26</v>
      </c>
      <c r="D302" s="1155">
        <f>IF(ISBLANK(POLJ3!D6),"-",POLJ3!D6)</f>
        <v>30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506</v>
      </c>
      <c r="C303" s="791">
        <f>IF(ISBLANK(POLJ3!C7),"-",POLJ3!C7)</f>
        <v>112</v>
      </c>
      <c r="D303" s="1164">
        <f>IF(ISBLANK(POLJ3!D7),"-",POLJ3!D7)</f>
        <v>394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26722</v>
      </c>
      <c r="C304" s="807">
        <f>IF(ISBLANK(POLJ3!C8),"-",POLJ3!C8)</f>
        <v>4980</v>
      </c>
      <c r="D304" s="1122">
        <f>IF(ISBLANK(POLJ3!D8),"-",POLJ3!D8)</f>
        <v>21742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838.43</v>
      </c>
      <c r="C310" s="1123"/>
      <c r="D310" s="3"/>
      <c r="E310" s="5"/>
      <c r="F310" s="5"/>
      <c r="G310" s="815" t="s">
        <v>854</v>
      </c>
      <c r="H310" s="816">
        <f>IF(ISBLANK(POLJ2!H3),"-",POLJ2!H3)</f>
        <v>32528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105185.72</v>
      </c>
      <c r="C311" s="1124"/>
      <c r="D311" s="3"/>
      <c r="E311" s="5"/>
      <c r="F311" s="5"/>
      <c r="G311" s="810" t="s">
        <v>855</v>
      </c>
      <c r="H311" s="248">
        <f>IF(ISBLANK(POLJ2!H4),"-",POLJ2!H4)</f>
        <v>184267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4019.88</v>
      </c>
      <c r="C312" s="1124"/>
      <c r="D312" s="3"/>
      <c r="E312" s="5"/>
      <c r="F312" s="5"/>
      <c r="G312" s="810" t="s">
        <v>856</v>
      </c>
      <c r="H312" s="248">
        <f>IF(ISBLANK(POLJ2!H5),"-",POLJ2!H5)</f>
        <v>79452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637.62</v>
      </c>
      <c r="C313" s="1124"/>
      <c r="D313" s="3"/>
      <c r="E313" s="5"/>
      <c r="F313" s="5"/>
      <c r="G313" s="812" t="s">
        <v>857</v>
      </c>
      <c r="H313" s="249">
        <f>IF(ISBLANK(POLJ2!H6),"-",POLJ2!H6)</f>
        <v>1085924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40.86</v>
      </c>
      <c r="C314" s="1124"/>
      <c r="D314" s="3"/>
      <c r="E314" s="5"/>
      <c r="F314" s="5"/>
      <c r="G314" s="814" t="s">
        <v>847</v>
      </c>
      <c r="H314" s="817">
        <f>IF(ISBLANK(POLJ2!H7),"-",POLJ2!H7)</f>
        <v>1382171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25025.16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135747.67000000001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8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68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1032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34.5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3939</v>
      </c>
      <c r="I364" s="808">
        <f>IF(ISBLANK(OBRAZ2!I6),"-",OBRAZ2!I6)</f>
        <v>2971</v>
      </c>
      <c r="J364" s="808">
        <f>IF(ISBLANK(OBRAZ2!J6),"-",OBRAZ2!J6)</f>
        <v>968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1733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319</v>
      </c>
      <c r="I365" s="416">
        <f>IF(ISBLANK(OBRAZ2!I7),"-",OBRAZ2!I7)</f>
        <v>309</v>
      </c>
      <c r="J365" s="416">
        <f>IF(ISBLANK(OBRAZ2!J7),"-",OBRAZ2!J7)</f>
        <v>10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54.7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181</v>
      </c>
      <c r="I366" s="807">
        <f>IF(ISBLANK(OBRAZ2!I8),"-",OBRAZ2!I8)</f>
        <v>181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1192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5.9487179487179489</v>
      </c>
      <c r="I375" s="850">
        <f>IF(ISBLANK(OBRAZ2!C12),"-",OBRAZ2!C21)</f>
        <v>6.3467885250063469</v>
      </c>
      <c r="J375" s="850">
        <f>IF(ISBLANK(OBRAZ2!D12),"-",OBRAZ2!D21)</f>
        <v>6.1157442506949709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63.410256410256402</v>
      </c>
      <c r="I377" s="851">
        <f>IF(ISBLANK(OBRAZ2!C14),"-",OBRAZ2!C23)</f>
        <v>64.914953033764917</v>
      </c>
      <c r="J377" s="851">
        <f>IF(ISBLANK(OBRAZ2!D14),"-",OBRAZ2!D23)</f>
        <v>63.76042456406369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15.820512820512819</v>
      </c>
      <c r="I379" s="851">
        <f>IF(ISBLANK(OBRAZ2!C16),"-",OBRAZ2!C25)</f>
        <v>15.232292460015232</v>
      </c>
      <c r="J379" s="851">
        <f>IF(ISBLANK(OBRAZ2!D16),"-",OBRAZ2!D25)</f>
        <v>15.668435683598686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14.820512820512821</v>
      </c>
      <c r="I380" s="852">
        <f>IF(ISBLANK(OBRAZ2!C17),"-",OBRAZ2!C26)</f>
        <v>13.505965981213505</v>
      </c>
      <c r="J380" s="852">
        <f>IF(ISBLANK(OBRAZ2!D17),"-",OBRAZ2!D26)</f>
        <v>14.455395501642659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35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122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3649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4752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1400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500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93.1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1352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97.5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213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4300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73.900000000000006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1234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80.2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-0.3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14352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5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17601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3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47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7176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405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1.3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63.8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1.06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8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5.0999999999999996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91.8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83.3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19756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507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3997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141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169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7.2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6.6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111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1970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1736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756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371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640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162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639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296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52.6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39.799999999999997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36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833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175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1689.35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3.1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820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46689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374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25017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117068.07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58315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15694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173230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53280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8</v>
      </c>
      <c r="C6" s="601">
        <v>73</v>
      </c>
      <c r="D6" s="612">
        <v>13</v>
      </c>
      <c r="E6" s="612">
        <v>60</v>
      </c>
      <c r="F6" s="1033">
        <v>948</v>
      </c>
      <c r="G6" s="612">
        <v>492</v>
      </c>
      <c r="H6" s="980">
        <v>456</v>
      </c>
      <c r="I6" s="1034">
        <v>30.9</v>
      </c>
      <c r="J6" s="612">
        <v>31</v>
      </c>
      <c r="K6" s="1035">
        <v>30.8</v>
      </c>
      <c r="L6" s="1033">
        <v>1757</v>
      </c>
      <c r="M6" s="612">
        <v>907</v>
      </c>
      <c r="N6" s="1028">
        <v>850</v>
      </c>
      <c r="O6" s="1034">
        <v>55.5</v>
      </c>
      <c r="P6" s="612">
        <v>54.9</v>
      </c>
      <c r="Q6" s="1028">
        <v>56.2</v>
      </c>
      <c r="R6" s="1033">
        <v>1195</v>
      </c>
      <c r="S6" s="612">
        <v>633</v>
      </c>
      <c r="T6" s="1035">
        <v>562</v>
      </c>
    </row>
    <row r="7" spans="1:20" x14ac:dyDescent="0.25">
      <c r="A7" s="286">
        <v>2021</v>
      </c>
      <c r="B7" s="602">
        <v>8</v>
      </c>
      <c r="C7" s="601">
        <v>68</v>
      </c>
      <c r="D7" s="612">
        <v>13</v>
      </c>
      <c r="E7" s="612">
        <v>55</v>
      </c>
      <c r="F7" s="1033">
        <v>971</v>
      </c>
      <c r="G7" s="612">
        <v>516</v>
      </c>
      <c r="H7" s="980">
        <v>455</v>
      </c>
      <c r="I7" s="1034">
        <v>32.5</v>
      </c>
      <c r="J7" s="612">
        <v>33.200000000000003</v>
      </c>
      <c r="K7" s="1035">
        <v>31.6</v>
      </c>
      <c r="L7" s="1033">
        <v>1836</v>
      </c>
      <c r="M7" s="612">
        <v>937</v>
      </c>
      <c r="N7" s="1028">
        <v>899</v>
      </c>
      <c r="O7" s="1034">
        <v>58.6</v>
      </c>
      <c r="P7" s="612">
        <v>57.8</v>
      </c>
      <c r="Q7" s="1028">
        <v>59.5</v>
      </c>
      <c r="R7" s="1033">
        <v>1132</v>
      </c>
      <c r="S7" s="612">
        <v>602</v>
      </c>
      <c r="T7" s="1035">
        <v>530</v>
      </c>
    </row>
    <row r="8" spans="1:20" x14ac:dyDescent="0.25">
      <c r="A8" s="219">
        <v>2022</v>
      </c>
      <c r="B8" s="617">
        <v>8</v>
      </c>
      <c r="C8" s="947">
        <v>68</v>
      </c>
      <c r="D8" s="981">
        <v>13</v>
      </c>
      <c r="E8" s="981">
        <v>55</v>
      </c>
      <c r="F8" s="1036">
        <v>1032</v>
      </c>
      <c r="G8" s="981">
        <v>531</v>
      </c>
      <c r="H8" s="979">
        <v>501</v>
      </c>
      <c r="I8" s="754">
        <v>34.5</v>
      </c>
      <c r="J8" s="981">
        <v>35</v>
      </c>
      <c r="K8" s="1037">
        <v>34.1</v>
      </c>
      <c r="L8" s="1036">
        <v>1733</v>
      </c>
      <c r="M8" s="981">
        <v>870</v>
      </c>
      <c r="N8" s="691">
        <v>863</v>
      </c>
      <c r="O8" s="754">
        <v>54.7</v>
      </c>
      <c r="P8" s="981">
        <v>53.1</v>
      </c>
      <c r="Q8" s="691">
        <v>56.4</v>
      </c>
      <c r="R8" s="1036">
        <v>1192</v>
      </c>
      <c r="S8" s="981">
        <v>605</v>
      </c>
      <c r="T8" s="1037">
        <v>587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122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3649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4752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1400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500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1352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213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72.271736977619327</v>
      </c>
      <c r="C21" s="739">
        <f>B10/(B7+B10)*100</f>
        <v>27.728263022380666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90.479817212490474</v>
      </c>
      <c r="C22" s="739">
        <f>B11/(B8+B11)*100</f>
        <v>9.5201827875095208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72.271736977619327</v>
      </c>
      <c r="C26" s="739">
        <f>C21</f>
        <v>27.728263022380666</v>
      </c>
    </row>
    <row r="27" spans="1:10" ht="24.75" x14ac:dyDescent="0.25">
      <c r="A27" s="742" t="s">
        <v>1407</v>
      </c>
      <c r="B27" s="739">
        <f>B22</f>
        <v>90.479817212490474</v>
      </c>
      <c r="C27" s="739">
        <f>C22</f>
        <v>9.5201827875095208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9</v>
      </c>
      <c r="C5" s="1095">
        <v>26</v>
      </c>
      <c r="D5" s="914" t="s">
        <v>5</v>
      </c>
      <c r="E5" s="211"/>
      <c r="F5" s="125">
        <v>2021</v>
      </c>
      <c r="G5" s="70">
        <v>35</v>
      </c>
      <c r="H5" s="55">
        <v>9</v>
      </c>
      <c r="I5" s="110">
        <v>26</v>
      </c>
      <c r="J5" s="70">
        <v>119</v>
      </c>
      <c r="K5" s="55">
        <v>2</v>
      </c>
      <c r="L5" s="110">
        <v>117</v>
      </c>
      <c r="M5" s="70">
        <v>3666</v>
      </c>
      <c r="N5" s="55">
        <v>4892</v>
      </c>
      <c r="O5" s="70">
        <v>1453</v>
      </c>
      <c r="P5" s="110">
        <v>514</v>
      </c>
    </row>
    <row r="6" spans="1:16" x14ac:dyDescent="0.25">
      <c r="A6" s="923" t="s">
        <v>259</v>
      </c>
      <c r="B6" s="1096">
        <v>2</v>
      </c>
      <c r="C6" s="1097">
        <v>120</v>
      </c>
      <c r="D6" s="915" t="s">
        <v>5</v>
      </c>
      <c r="E6" s="254"/>
      <c r="F6" s="125">
        <v>2022</v>
      </c>
      <c r="G6" s="212">
        <v>35</v>
      </c>
      <c r="H6" s="58">
        <v>9</v>
      </c>
      <c r="I6" s="160">
        <v>26</v>
      </c>
      <c r="J6" s="212">
        <v>122</v>
      </c>
      <c r="K6" s="58">
        <v>2</v>
      </c>
      <c r="L6" s="160">
        <v>120</v>
      </c>
      <c r="M6" s="212">
        <v>3649</v>
      </c>
      <c r="N6" s="58">
        <v>4752</v>
      </c>
      <c r="O6" s="212">
        <v>1400</v>
      </c>
      <c r="P6" s="160">
        <v>500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35</v>
      </c>
      <c r="H7" s="94">
        <v>9</v>
      </c>
      <c r="I7" s="169">
        <v>26</v>
      </c>
      <c r="J7" s="167"/>
      <c r="K7" s="94"/>
      <c r="L7" s="169"/>
      <c r="M7" s="167">
        <v>5113</v>
      </c>
      <c r="N7" s="94">
        <v>5103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9</v>
      </c>
      <c r="C11" s="918">
        <f>IF(ISBLANK(C5),"",C5)</f>
        <v>26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120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90.5</v>
      </c>
      <c r="C5" s="611">
        <v>89.4</v>
      </c>
      <c r="D5" s="945">
        <v>91.6</v>
      </c>
      <c r="E5" s="610"/>
      <c r="F5" s="611"/>
      <c r="G5" s="945"/>
      <c r="H5" s="610"/>
      <c r="I5" s="611"/>
      <c r="J5" s="945"/>
      <c r="K5" s="610">
        <v>1397</v>
      </c>
      <c r="L5" s="611">
        <v>736</v>
      </c>
      <c r="M5" s="945">
        <v>661</v>
      </c>
      <c r="N5" s="610">
        <v>86</v>
      </c>
      <c r="O5" s="611">
        <v>86.3</v>
      </c>
      <c r="P5" s="945">
        <v>85.6</v>
      </c>
      <c r="Q5" s="610">
        <v>0.5</v>
      </c>
      <c r="R5" s="611">
        <v>0.4</v>
      </c>
      <c r="S5" s="945">
        <v>0.7</v>
      </c>
    </row>
    <row r="6" spans="1:19" x14ac:dyDescent="0.25">
      <c r="A6" s="286">
        <v>2021</v>
      </c>
      <c r="B6" s="457">
        <v>90.9</v>
      </c>
      <c r="C6" s="458">
        <v>90.4</v>
      </c>
      <c r="D6" s="976">
        <v>91.3</v>
      </c>
      <c r="E6" s="457">
        <v>44</v>
      </c>
      <c r="F6" s="458">
        <v>29</v>
      </c>
      <c r="G6" s="976">
        <v>15</v>
      </c>
      <c r="H6" s="457">
        <v>213</v>
      </c>
      <c r="I6" s="458">
        <v>129</v>
      </c>
      <c r="J6" s="976">
        <v>84</v>
      </c>
      <c r="K6" s="457">
        <v>1432</v>
      </c>
      <c r="L6" s="458">
        <v>756</v>
      </c>
      <c r="M6" s="976">
        <v>676</v>
      </c>
      <c r="N6" s="457">
        <v>94.6</v>
      </c>
      <c r="O6" s="458">
        <v>92.1</v>
      </c>
      <c r="P6" s="976">
        <v>95.2</v>
      </c>
      <c r="Q6" s="457">
        <v>0.4</v>
      </c>
      <c r="R6" s="458">
        <v>0.4</v>
      </c>
      <c r="S6" s="976">
        <v>0.5</v>
      </c>
    </row>
    <row r="7" spans="1:19" x14ac:dyDescent="0.25">
      <c r="A7" s="286">
        <v>2022</v>
      </c>
      <c r="B7" s="601">
        <v>93.1</v>
      </c>
      <c r="C7" s="612">
        <v>92.7</v>
      </c>
      <c r="D7" s="980">
        <v>93.6</v>
      </c>
      <c r="E7" s="601">
        <v>45</v>
      </c>
      <c r="F7" s="612">
        <v>28</v>
      </c>
      <c r="G7" s="980">
        <v>17</v>
      </c>
      <c r="H7" s="601">
        <v>194</v>
      </c>
      <c r="I7" s="612">
        <v>127</v>
      </c>
      <c r="J7" s="980">
        <v>67</v>
      </c>
      <c r="K7" s="601">
        <v>1352</v>
      </c>
      <c r="L7" s="612">
        <v>726</v>
      </c>
      <c r="M7" s="980">
        <v>626</v>
      </c>
      <c r="N7" s="601">
        <v>97.5</v>
      </c>
      <c r="O7" s="612">
        <v>103.4</v>
      </c>
      <c r="P7" s="980">
        <v>91.4</v>
      </c>
      <c r="Q7" s="601">
        <v>0.2</v>
      </c>
      <c r="R7" s="612">
        <v>-0.3</v>
      </c>
      <c r="S7" s="980">
        <v>0.6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213</v>
      </c>
      <c r="I8" s="981">
        <v>120</v>
      </c>
      <c r="J8" s="979">
        <v>93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73.900000000000006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80.2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4559326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29028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778</v>
      </c>
      <c r="C5" s="616">
        <v>528</v>
      </c>
      <c r="D5" s="616">
        <v>250</v>
      </c>
      <c r="E5" s="599">
        <v>2750</v>
      </c>
      <c r="F5" s="616">
        <v>1314</v>
      </c>
      <c r="G5" s="945">
        <v>1436</v>
      </c>
      <c r="H5" s="616">
        <v>1130</v>
      </c>
      <c r="I5" s="616">
        <v>516</v>
      </c>
      <c r="J5" s="616">
        <v>614</v>
      </c>
      <c r="K5" s="217">
        <f>SUM(B5,E5,H5)</f>
        <v>4658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693</v>
      </c>
      <c r="C6" s="612">
        <v>496</v>
      </c>
      <c r="D6" s="946">
        <v>197</v>
      </c>
      <c r="E6" s="601">
        <v>2640</v>
      </c>
      <c r="F6" s="612">
        <v>1255</v>
      </c>
      <c r="G6" s="946">
        <v>1385</v>
      </c>
      <c r="H6" s="601">
        <v>1098</v>
      </c>
      <c r="I6" s="612">
        <v>499</v>
      </c>
      <c r="J6" s="612">
        <v>599</v>
      </c>
      <c r="K6" s="218">
        <f>SUM(B6,E6,H6)</f>
        <v>4431</v>
      </c>
      <c r="M6" s="105" t="s">
        <v>284</v>
      </c>
      <c r="N6" s="171">
        <f>IF(ISBLANK(J7),"",J7)</f>
        <v>588</v>
      </c>
      <c r="O6" s="80">
        <f>IF(ISBLANK(I7),"",I7)</f>
        <v>476</v>
      </c>
      <c r="P6" s="211"/>
    </row>
    <row r="7" spans="1:17" ht="24.75" x14ac:dyDescent="0.25">
      <c r="A7" s="218">
        <v>2023</v>
      </c>
      <c r="B7" s="601">
        <v>693</v>
      </c>
      <c r="C7" s="612">
        <v>478</v>
      </c>
      <c r="D7" s="946">
        <v>215</v>
      </c>
      <c r="E7" s="601">
        <v>2543</v>
      </c>
      <c r="F7" s="612">
        <v>1179</v>
      </c>
      <c r="G7" s="946">
        <v>1364</v>
      </c>
      <c r="H7" s="601">
        <v>1064</v>
      </c>
      <c r="I7" s="612">
        <v>476</v>
      </c>
      <c r="J7" s="612">
        <v>588</v>
      </c>
      <c r="K7" s="218">
        <f>SUM(B7,E7,H7)</f>
        <v>4300</v>
      </c>
      <c r="M7" s="106" t="s">
        <v>285</v>
      </c>
      <c r="N7" s="220">
        <f>IF(ISBLANK(G7),"",G7)</f>
        <v>1364</v>
      </c>
      <c r="O7" s="107">
        <f>IF(ISBLANK(F7),"",F7)</f>
        <v>1179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215</v>
      </c>
      <c r="O8" s="83">
        <f>IF(ISBLANK(C7),"",C7)</f>
        <v>478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588</v>
      </c>
      <c r="O13" s="80">
        <f>IF(ISBLANK(I7),"",I7)</f>
        <v>476</v>
      </c>
      <c r="P13" s="211"/>
    </row>
    <row r="14" spans="1:17" ht="27.75" customHeight="1" x14ac:dyDescent="0.25">
      <c r="M14" s="106" t="s">
        <v>515</v>
      </c>
      <c r="N14" s="220">
        <f>IF(ISBLANK(G7),"",G7)</f>
        <v>1364</v>
      </c>
      <c r="O14" s="107">
        <f>IF(ISBLANK(F7),"",F7)</f>
        <v>1179</v>
      </c>
      <c r="P14" s="211"/>
    </row>
    <row r="15" spans="1:17" ht="26.25" customHeight="1" x14ac:dyDescent="0.25">
      <c r="M15" s="108" t="s">
        <v>516</v>
      </c>
      <c r="N15" s="170">
        <f>IF(ISBLANK(D7),"",D7)</f>
        <v>215</v>
      </c>
      <c r="O15" s="83">
        <f>IF(ISBLANK(C7),"",C7)</f>
        <v>478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278</v>
      </c>
      <c r="C21" s="616">
        <v>180</v>
      </c>
      <c r="D21" s="616">
        <v>98</v>
      </c>
      <c r="E21" s="599">
        <v>716</v>
      </c>
      <c r="F21" s="616">
        <v>332</v>
      </c>
      <c r="G21" s="945">
        <v>384</v>
      </c>
      <c r="H21" s="616">
        <v>277</v>
      </c>
      <c r="I21" s="616">
        <v>130</v>
      </c>
      <c r="J21" s="616">
        <v>147</v>
      </c>
      <c r="K21" s="217">
        <f>SUM(B21,E21,H21)</f>
        <v>1271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252</v>
      </c>
      <c r="C22" s="1028">
        <v>152</v>
      </c>
      <c r="D22" s="980">
        <v>100</v>
      </c>
      <c r="E22" s="1034">
        <v>677</v>
      </c>
      <c r="F22" s="1028">
        <v>334</v>
      </c>
      <c r="G22" s="980">
        <v>343</v>
      </c>
      <c r="H22" s="1034">
        <v>275</v>
      </c>
      <c r="I22" s="1028">
        <v>119</v>
      </c>
      <c r="J22" s="1028">
        <v>156</v>
      </c>
      <c r="K22" s="218">
        <f>SUM(B22,E22,H22)</f>
        <v>1204</v>
      </c>
      <c r="M22" s="105" t="s">
        <v>284</v>
      </c>
      <c r="N22" s="171">
        <f>IF(ISBLANK(J23),"",J23)</f>
        <v>155</v>
      </c>
      <c r="O22" s="80">
        <f>IF(ISBLANK(I23),"",I23)</f>
        <v>125</v>
      </c>
      <c r="P22" s="211"/>
    </row>
    <row r="23" spans="1:17" ht="24.75" x14ac:dyDescent="0.25">
      <c r="A23" s="218">
        <v>2022</v>
      </c>
      <c r="B23" s="1034">
        <v>251</v>
      </c>
      <c r="C23" s="1028">
        <v>156</v>
      </c>
      <c r="D23" s="980">
        <v>95</v>
      </c>
      <c r="E23" s="1034">
        <v>703</v>
      </c>
      <c r="F23" s="1028">
        <v>334</v>
      </c>
      <c r="G23" s="980">
        <v>369</v>
      </c>
      <c r="H23" s="1034">
        <v>280</v>
      </c>
      <c r="I23" s="1028">
        <v>125</v>
      </c>
      <c r="J23" s="1028">
        <v>155</v>
      </c>
      <c r="K23" s="218">
        <f>SUM(B23,E23,H23)</f>
        <v>1234</v>
      </c>
      <c r="M23" s="106" t="s">
        <v>285</v>
      </c>
      <c r="N23" s="220">
        <f>IF(ISBLANK(G23),"",G23)</f>
        <v>369</v>
      </c>
      <c r="O23" s="107">
        <f>IF(ISBLANK(F23),"",F23)</f>
        <v>334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95</v>
      </c>
      <c r="O24" s="109">
        <f>IF(ISBLANK(C23),"",C23)</f>
        <v>156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155</v>
      </c>
      <c r="O29" s="80">
        <f>IF(ISBLANK(I23),"",I23)</f>
        <v>125</v>
      </c>
      <c r="P29" s="211"/>
    </row>
    <row r="30" spans="1:17" ht="27.75" customHeight="1" x14ac:dyDescent="0.25">
      <c r="M30" s="106" t="s">
        <v>515</v>
      </c>
      <c r="N30" s="220">
        <f>IF(ISBLANK(G23),"",G23)</f>
        <v>369</v>
      </c>
      <c r="O30" s="107">
        <f>IF(ISBLANK(F23),"",F23)</f>
        <v>334</v>
      </c>
      <c r="P30" s="211"/>
    </row>
    <row r="31" spans="1:17" ht="27.75" customHeight="1" x14ac:dyDescent="0.25">
      <c r="M31" s="108" t="s">
        <v>516</v>
      </c>
      <c r="N31" s="221">
        <f>IF(ISBLANK(D23),"",D23)</f>
        <v>95</v>
      </c>
      <c r="O31" s="109">
        <f>IF(ISBLANK(C23),"",C23)</f>
        <v>156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2689047</v>
      </c>
      <c r="D5" s="253"/>
    </row>
    <row r="6" spans="1:4" ht="30" x14ac:dyDescent="0.25">
      <c r="A6" s="686" t="s">
        <v>474</v>
      </c>
      <c r="B6" s="617">
        <v>1870279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68.2</v>
      </c>
      <c r="D5" s="611">
        <v>65.599999999999994</v>
      </c>
      <c r="E5" s="945">
        <v>70.900000000000006</v>
      </c>
      <c r="F5" s="610"/>
      <c r="G5" s="611"/>
      <c r="H5" s="945"/>
      <c r="I5" s="610">
        <v>0.4</v>
      </c>
      <c r="J5" s="611">
        <v>0.6</v>
      </c>
      <c r="K5" s="945">
        <v>0.2</v>
      </c>
      <c r="L5" s="610">
        <v>71.5</v>
      </c>
      <c r="M5" s="611">
        <v>68.5</v>
      </c>
      <c r="N5" s="945">
        <v>74.900000000000006</v>
      </c>
    </row>
    <row r="6" spans="1:14" x14ac:dyDescent="0.25">
      <c r="A6" s="286">
        <v>2021</v>
      </c>
      <c r="B6" s="457">
        <v>12</v>
      </c>
      <c r="C6" s="457">
        <v>68.599999999999994</v>
      </c>
      <c r="D6" s="458">
        <v>66.8</v>
      </c>
      <c r="E6" s="976">
        <v>70.5</v>
      </c>
      <c r="F6" s="457">
        <v>0</v>
      </c>
      <c r="G6" s="458">
        <v>0</v>
      </c>
      <c r="H6" s="976">
        <v>0</v>
      </c>
      <c r="I6" s="457">
        <v>2.2999999999999998</v>
      </c>
      <c r="J6" s="458">
        <v>2.4</v>
      </c>
      <c r="K6" s="976">
        <v>2.2000000000000002</v>
      </c>
      <c r="L6" s="457">
        <v>68.599999999999994</v>
      </c>
      <c r="M6" s="458">
        <v>66.5</v>
      </c>
      <c r="N6" s="976">
        <v>70.8</v>
      </c>
    </row>
    <row r="7" spans="1:14" x14ac:dyDescent="0.25">
      <c r="A7" s="286">
        <v>2022</v>
      </c>
      <c r="B7" s="601">
        <v>12</v>
      </c>
      <c r="C7" s="601">
        <v>73.900000000000006</v>
      </c>
      <c r="D7" s="612">
        <v>72.2</v>
      </c>
      <c r="E7" s="980">
        <v>75.7</v>
      </c>
      <c r="F7" s="601">
        <v>0</v>
      </c>
      <c r="G7" s="612">
        <v>0</v>
      </c>
      <c r="H7" s="980">
        <v>0</v>
      </c>
      <c r="I7" s="601">
        <v>-0.3</v>
      </c>
      <c r="J7" s="612">
        <v>-0.4</v>
      </c>
      <c r="K7" s="980">
        <v>-0.1</v>
      </c>
      <c r="L7" s="601">
        <v>80.2</v>
      </c>
      <c r="M7" s="612">
        <v>77.400000000000006</v>
      </c>
      <c r="N7" s="980">
        <v>83.3</v>
      </c>
    </row>
    <row r="8" spans="1:14" x14ac:dyDescent="0.25">
      <c r="A8" s="219">
        <v>2023</v>
      </c>
      <c r="B8" s="947">
        <v>11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738</v>
      </c>
      <c r="C5" s="207">
        <v>621</v>
      </c>
      <c r="G5" s="113"/>
      <c r="H5" s="174" t="s">
        <v>586</v>
      </c>
      <c r="I5" s="207">
        <v>217</v>
      </c>
      <c r="J5" s="207">
        <v>178</v>
      </c>
    </row>
    <row r="6" spans="1:13" ht="15" customHeight="1" x14ac:dyDescent="0.25">
      <c r="A6" s="175" t="s">
        <v>587</v>
      </c>
      <c r="B6" s="208">
        <v>4686</v>
      </c>
      <c r="C6" s="208">
        <v>1517</v>
      </c>
      <c r="G6" s="113"/>
      <c r="H6" s="175" t="s">
        <v>587</v>
      </c>
      <c r="I6" s="208">
        <v>1644</v>
      </c>
      <c r="J6" s="208">
        <v>920</v>
      </c>
    </row>
    <row r="7" spans="1:13" ht="15" customHeight="1" x14ac:dyDescent="0.25">
      <c r="A7" s="175" t="s">
        <v>588</v>
      </c>
      <c r="B7" s="208">
        <v>19933</v>
      </c>
      <c r="C7" s="208">
        <v>12394</v>
      </c>
      <c r="G7" s="113"/>
      <c r="H7" s="175" t="s">
        <v>588</v>
      </c>
      <c r="I7" s="208">
        <v>9990</v>
      </c>
      <c r="J7" s="208">
        <v>5004</v>
      </c>
    </row>
    <row r="8" spans="1:13" ht="15" customHeight="1" x14ac:dyDescent="0.25">
      <c r="A8" s="175" t="s">
        <v>589</v>
      </c>
      <c r="B8" s="208">
        <v>24417</v>
      </c>
      <c r="C8" s="208">
        <v>23906</v>
      </c>
      <c r="G8" s="113"/>
      <c r="H8" s="175" t="s">
        <v>589</v>
      </c>
      <c r="I8" s="208">
        <v>21754</v>
      </c>
      <c r="J8" s="208">
        <v>19559</v>
      </c>
    </row>
    <row r="9" spans="1:13" ht="15" customHeight="1" x14ac:dyDescent="0.25">
      <c r="A9" s="175" t="s">
        <v>590</v>
      </c>
      <c r="B9" s="208">
        <v>25699</v>
      </c>
      <c r="C9" s="208">
        <v>30993</v>
      </c>
      <c r="G9" s="113"/>
      <c r="H9" s="175" t="s">
        <v>590</v>
      </c>
      <c r="I9" s="208">
        <v>27203</v>
      </c>
      <c r="J9" s="208">
        <v>33341</v>
      </c>
    </row>
    <row r="10" spans="1:13" ht="15" customHeight="1" x14ac:dyDescent="0.25">
      <c r="A10" s="175" t="s">
        <v>591</v>
      </c>
      <c r="B10" s="208">
        <v>2915</v>
      </c>
      <c r="C10" s="208">
        <v>2929</v>
      </c>
      <c r="G10" s="113"/>
      <c r="H10" s="175" t="s">
        <v>591</v>
      </c>
      <c r="I10" s="208">
        <v>2843</v>
      </c>
      <c r="J10" s="208">
        <v>2694</v>
      </c>
    </row>
    <row r="11" spans="1:13" ht="15" customHeight="1" x14ac:dyDescent="0.25">
      <c r="A11" s="176" t="s">
        <v>592</v>
      </c>
      <c r="B11" s="209">
        <v>3865</v>
      </c>
      <c r="C11" s="209">
        <v>3747</v>
      </c>
      <c r="G11" s="113"/>
      <c r="H11" s="176" t="s">
        <v>592</v>
      </c>
      <c r="I11" s="209">
        <v>6412</v>
      </c>
      <c r="J11" s="209">
        <v>5350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738</v>
      </c>
      <c r="C17" s="178">
        <f>IF(ISBLANK(C5),"0",C5)</f>
        <v>621</v>
      </c>
      <c r="G17" s="113"/>
      <c r="H17" s="174" t="s">
        <v>586</v>
      </c>
      <c r="I17" s="177">
        <f>IF(ISBLANK(I5),"0",I5)</f>
        <v>217</v>
      </c>
      <c r="J17" s="178">
        <f>IF(ISBLANK(J5),"0",J5)</f>
        <v>178</v>
      </c>
    </row>
    <row r="18" spans="1:13" ht="15" customHeight="1" x14ac:dyDescent="0.25">
      <c r="A18" s="175" t="s">
        <v>587</v>
      </c>
      <c r="B18" s="179">
        <f t="shared" ref="B18:C18" si="0">IF(ISBLANK(B6),"0",B6)</f>
        <v>4686</v>
      </c>
      <c r="C18" s="180">
        <f t="shared" si="0"/>
        <v>1517</v>
      </c>
      <c r="G18" s="113"/>
      <c r="H18" s="175" t="s">
        <v>587</v>
      </c>
      <c r="I18" s="179">
        <f t="shared" ref="I18:J18" si="1">IF(ISBLANK(I6),"0",I6)</f>
        <v>1644</v>
      </c>
      <c r="J18" s="180">
        <f t="shared" si="1"/>
        <v>920</v>
      </c>
    </row>
    <row r="19" spans="1:13" ht="15" customHeight="1" x14ac:dyDescent="0.25">
      <c r="A19" s="175" t="s">
        <v>588</v>
      </c>
      <c r="B19" s="179">
        <f t="shared" ref="B19:C19" si="2">IF(ISBLANK(B7),"0",B7)</f>
        <v>19933</v>
      </c>
      <c r="C19" s="180">
        <f t="shared" si="2"/>
        <v>12394</v>
      </c>
      <c r="G19" s="113"/>
      <c r="H19" s="175" t="s">
        <v>588</v>
      </c>
      <c r="I19" s="179">
        <f t="shared" ref="I19:J19" si="3">IF(ISBLANK(I7),"0",I7)</f>
        <v>9990</v>
      </c>
      <c r="J19" s="180">
        <f t="shared" si="3"/>
        <v>5004</v>
      </c>
    </row>
    <row r="20" spans="1:13" ht="15" customHeight="1" x14ac:dyDescent="0.25">
      <c r="A20" s="175" t="s">
        <v>589</v>
      </c>
      <c r="B20" s="179">
        <f t="shared" ref="B20:C20" si="4">IF(ISBLANK(B8),"0",B8)</f>
        <v>24417</v>
      </c>
      <c r="C20" s="180">
        <f t="shared" si="4"/>
        <v>23906</v>
      </c>
      <c r="G20" s="113"/>
      <c r="H20" s="175" t="s">
        <v>589</v>
      </c>
      <c r="I20" s="179">
        <f t="shared" ref="I20:J20" si="5">IF(ISBLANK(I8),"0",I8)</f>
        <v>21754</v>
      </c>
      <c r="J20" s="180">
        <f t="shared" si="5"/>
        <v>19559</v>
      </c>
    </row>
    <row r="21" spans="1:13" ht="15" customHeight="1" x14ac:dyDescent="0.25">
      <c r="A21" s="175" t="s">
        <v>590</v>
      </c>
      <c r="B21" s="179">
        <f t="shared" ref="B21:C21" si="6">IF(ISBLANK(B9),"0",B9)</f>
        <v>25699</v>
      </c>
      <c r="C21" s="180">
        <f t="shared" si="6"/>
        <v>30993</v>
      </c>
      <c r="G21" s="113"/>
      <c r="H21" s="175" t="s">
        <v>590</v>
      </c>
      <c r="I21" s="179">
        <f t="shared" ref="I21:J21" si="7">IF(ISBLANK(I9),"0",I9)</f>
        <v>27203</v>
      </c>
      <c r="J21" s="180">
        <f t="shared" si="7"/>
        <v>33341</v>
      </c>
    </row>
    <row r="22" spans="1:13" ht="15" customHeight="1" x14ac:dyDescent="0.25">
      <c r="A22" s="175" t="s">
        <v>591</v>
      </c>
      <c r="B22" s="179">
        <f t="shared" ref="B22:C22" si="8">IF(ISBLANK(B10),"0",B10)</f>
        <v>2915</v>
      </c>
      <c r="C22" s="180">
        <f t="shared" si="8"/>
        <v>2929</v>
      </c>
      <c r="G22" s="113"/>
      <c r="H22" s="175" t="s">
        <v>591</v>
      </c>
      <c r="I22" s="179">
        <f t="shared" ref="I22:J22" si="9">IF(ISBLANK(I10),"0",I10)</f>
        <v>2843</v>
      </c>
      <c r="J22" s="180">
        <f t="shared" si="9"/>
        <v>2694</v>
      </c>
    </row>
    <row r="23" spans="1:13" ht="15" customHeight="1" x14ac:dyDescent="0.25">
      <c r="A23" s="176" t="s">
        <v>592</v>
      </c>
      <c r="B23" s="181">
        <f t="shared" ref="B23:C23" si="10">IF(ISBLANK(B11),"0",B11)</f>
        <v>3865</v>
      </c>
      <c r="C23" s="182">
        <f t="shared" si="10"/>
        <v>3747</v>
      </c>
      <c r="G23" s="113"/>
      <c r="H23" s="176" t="s">
        <v>592</v>
      </c>
      <c r="I23" s="181">
        <f t="shared" ref="I23:J23" si="11">IF(ISBLANK(I11),"0",I11)</f>
        <v>6412</v>
      </c>
      <c r="J23" s="182">
        <f t="shared" si="11"/>
        <v>5350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0.89723171191324336</v>
      </c>
      <c r="C29" s="184">
        <f>C17/SUM(C17:C23)*100</f>
        <v>0.81595648232094287</v>
      </c>
      <c r="D29" s="253"/>
      <c r="E29" s="253"/>
      <c r="G29" s="113"/>
      <c r="H29" s="174" t="s">
        <v>593</v>
      </c>
      <c r="I29" s="184">
        <f>I17/SUM(I17:I23)*100</f>
        <v>0.30972125087421321</v>
      </c>
      <c r="J29" s="184">
        <f>J17/SUM(J17:J23)*100</f>
        <v>0.26548936551024666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5.697056642310919</v>
      </c>
      <c r="C30" s="185">
        <f>C18/SUM(C17:C23)*100</f>
        <v>1.9932463505328024</v>
      </c>
      <c r="D30" s="253"/>
      <c r="E30" s="253"/>
      <c r="G30" s="113"/>
      <c r="H30" s="175" t="s">
        <v>594</v>
      </c>
      <c r="I30" s="185">
        <f>I18/SUM(I17:I23)*100</f>
        <v>2.3464596149180021</v>
      </c>
      <c r="J30" s="185">
        <f>J18/SUM(J17:J23)*100</f>
        <v>1.3721922262327357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24.233766549548346</v>
      </c>
      <c r="C31" s="185">
        <f>C19/SUM(C17:C23)*100</f>
        <v>16.284967217207353</v>
      </c>
      <c r="D31" s="253"/>
      <c r="E31" s="253"/>
      <c r="G31" s="113"/>
      <c r="H31" s="175" t="s">
        <v>595</v>
      </c>
      <c r="I31" s="185">
        <f>I19/SUM(I17:I23)*100</f>
        <v>14.258595835176912</v>
      </c>
      <c r="J31" s="185">
        <f>J19/SUM(J17:J23)*100</f>
        <v>7.4635325000745754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29.685239444154011</v>
      </c>
      <c r="C32" s="185">
        <f>C20/SUM(C17:C23)*100</f>
        <v>31.411039720393656</v>
      </c>
      <c r="D32" s="253"/>
      <c r="E32" s="253"/>
      <c r="G32" s="113"/>
      <c r="H32" s="175" t="s">
        <v>596</v>
      </c>
      <c r="I32" s="185">
        <f>I20/SUM(I17:I23)*100</f>
        <v>31.049198578422278</v>
      </c>
      <c r="J32" s="185">
        <f>J20/SUM(J17:J23)*100</f>
        <v>29.172508427050087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31.24384520929328</v>
      </c>
      <c r="C33" s="185">
        <f>C21/SUM(C17:C23)*100</f>
        <v>40.722929559698848</v>
      </c>
      <c r="D33" s="253"/>
      <c r="E33" s="253"/>
      <c r="G33" s="113"/>
      <c r="H33" s="175" t="s">
        <v>597</v>
      </c>
      <c r="I33" s="185">
        <f>I21/SUM(I17:I23)*100</f>
        <v>38.826484735166922</v>
      </c>
      <c r="J33" s="185">
        <f>J21/SUM(J17:J23)*100</f>
        <v>49.728544581332216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3.5439436859445861</v>
      </c>
      <c r="C34" s="185">
        <f>C22/SUM(C17:C23)*100</f>
        <v>3.8485290446345277</v>
      </c>
      <c r="D34" s="253"/>
      <c r="E34" s="253"/>
      <c r="G34" s="113"/>
      <c r="H34" s="175" t="s">
        <v>598</v>
      </c>
      <c r="I34" s="185">
        <f>I22/SUM(I17:I23)*100</f>
        <v>4.0577765725133093</v>
      </c>
      <c r="J34" s="185">
        <f>J22/SUM(J17:J23)*100</f>
        <v>4.0181368015989021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4.6989167568356169</v>
      </c>
      <c r="C35" s="186">
        <f>C23/SUM(C17:C23)*100</f>
        <v>4.9233316252118726</v>
      </c>
      <c r="D35" s="253"/>
      <c r="E35" s="253"/>
      <c r="G35" s="113"/>
      <c r="H35" s="176" t="s">
        <v>599</v>
      </c>
      <c r="I35" s="186">
        <f>I23/SUM(I17:I23)*100</f>
        <v>9.1517634129283643</v>
      </c>
      <c r="J35" s="186">
        <f>J23/SUM(J17:J23)*100</f>
        <v>7.9795960982012346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0.89723171191324336</v>
      </c>
      <c r="C41" s="184">
        <f t="shared" si="12"/>
        <v>0.81595648232094287</v>
      </c>
      <c r="G41" s="113"/>
      <c r="H41" s="174" t="s">
        <v>601</v>
      </c>
      <c r="I41" s="184">
        <f t="shared" ref="I41:J41" si="13">I29</f>
        <v>0.30972125087421321</v>
      </c>
      <c r="J41" s="184">
        <f t="shared" si="13"/>
        <v>0.26548936551024666</v>
      </c>
    </row>
    <row r="42" spans="1:12" x14ac:dyDescent="0.25">
      <c r="A42" s="175" t="s">
        <v>602</v>
      </c>
      <c r="B42" s="185">
        <f t="shared" si="12"/>
        <v>5.697056642310919</v>
      </c>
      <c r="C42" s="185">
        <f t="shared" si="12"/>
        <v>1.9932463505328024</v>
      </c>
      <c r="G42" s="113"/>
      <c r="H42" s="175" t="s">
        <v>602</v>
      </c>
      <c r="I42" s="185">
        <f t="shared" ref="I42:J42" si="14">I30</f>
        <v>2.3464596149180021</v>
      </c>
      <c r="J42" s="185">
        <f t="shared" si="14"/>
        <v>1.3721922262327357</v>
      </c>
    </row>
    <row r="43" spans="1:12" x14ac:dyDescent="0.25">
      <c r="A43" s="175" t="s">
        <v>603</v>
      </c>
      <c r="B43" s="185">
        <f t="shared" si="12"/>
        <v>24.233766549548346</v>
      </c>
      <c r="C43" s="185">
        <f t="shared" si="12"/>
        <v>16.284967217207353</v>
      </c>
      <c r="G43" s="113"/>
      <c r="H43" s="175" t="s">
        <v>603</v>
      </c>
      <c r="I43" s="185">
        <f t="shared" ref="I43:J43" si="15">I31</f>
        <v>14.258595835176912</v>
      </c>
      <c r="J43" s="185">
        <f t="shared" si="15"/>
        <v>7.4635325000745754</v>
      </c>
    </row>
    <row r="44" spans="1:12" x14ac:dyDescent="0.25">
      <c r="A44" s="175" t="s">
        <v>604</v>
      </c>
      <c r="B44" s="185">
        <f t="shared" si="12"/>
        <v>29.685239444154011</v>
      </c>
      <c r="C44" s="185">
        <f t="shared" si="12"/>
        <v>31.411039720393656</v>
      </c>
      <c r="G44" s="113"/>
      <c r="H44" s="175" t="s">
        <v>604</v>
      </c>
      <c r="I44" s="185">
        <f t="shared" ref="I44:J44" si="16">I32</f>
        <v>31.049198578422278</v>
      </c>
      <c r="J44" s="185">
        <f t="shared" si="16"/>
        <v>29.172508427050087</v>
      </c>
    </row>
    <row r="45" spans="1:12" x14ac:dyDescent="0.25">
      <c r="A45" s="175" t="s">
        <v>605</v>
      </c>
      <c r="B45" s="185">
        <f t="shared" si="12"/>
        <v>31.24384520929328</v>
      </c>
      <c r="C45" s="185">
        <f t="shared" si="12"/>
        <v>40.722929559698848</v>
      </c>
      <c r="G45" s="113"/>
      <c r="H45" s="175" t="s">
        <v>605</v>
      </c>
      <c r="I45" s="185">
        <f t="shared" ref="I45:J45" si="17">I33</f>
        <v>38.826484735166922</v>
      </c>
      <c r="J45" s="185">
        <f t="shared" si="17"/>
        <v>49.728544581332216</v>
      </c>
    </row>
    <row r="46" spans="1:12" x14ac:dyDescent="0.25">
      <c r="A46" s="175" t="s">
        <v>606</v>
      </c>
      <c r="B46" s="185">
        <f t="shared" si="12"/>
        <v>3.5439436859445861</v>
      </c>
      <c r="C46" s="185">
        <f t="shared" si="12"/>
        <v>3.8485290446345277</v>
      </c>
      <c r="G46" s="113"/>
      <c r="H46" s="175" t="s">
        <v>606</v>
      </c>
      <c r="I46" s="185">
        <f t="shared" ref="I46:J46" si="18">I34</f>
        <v>4.0577765725133093</v>
      </c>
      <c r="J46" s="185">
        <f t="shared" si="18"/>
        <v>4.0181368015989021</v>
      </c>
    </row>
    <row r="47" spans="1:12" x14ac:dyDescent="0.25">
      <c r="A47" s="176" t="s">
        <v>607</v>
      </c>
      <c r="B47" s="186">
        <f t="shared" si="12"/>
        <v>4.6989167568356169</v>
      </c>
      <c r="C47" s="186">
        <f t="shared" si="12"/>
        <v>4.9233316252118726</v>
      </c>
      <c r="G47" s="113"/>
      <c r="H47" s="176" t="s">
        <v>607</v>
      </c>
      <c r="I47" s="186">
        <f t="shared" ref="I47:J47" si="19">I35</f>
        <v>9.1517634129283643</v>
      </c>
      <c r="J47" s="186">
        <f t="shared" si="19"/>
        <v>7.9795960982012346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53639</v>
      </c>
      <c r="C5" s="207">
        <v>44206</v>
      </c>
      <c r="D5" s="253"/>
      <c r="E5" s="253"/>
      <c r="F5" s="1003"/>
      <c r="H5" s="174" t="s">
        <v>624</v>
      </c>
      <c r="I5" s="207">
        <v>23855</v>
      </c>
      <c r="J5" s="207">
        <v>18438</v>
      </c>
    </row>
    <row r="6" spans="1:10" ht="15" customHeight="1" x14ac:dyDescent="0.25">
      <c r="A6" s="175" t="s">
        <v>625</v>
      </c>
      <c r="B6" s="208">
        <v>11697</v>
      </c>
      <c r="C6" s="208">
        <v>13125</v>
      </c>
      <c r="D6" s="253"/>
      <c r="E6" s="253"/>
      <c r="F6" s="1003"/>
      <c r="H6" s="175" t="s">
        <v>625</v>
      </c>
      <c r="I6" s="208">
        <v>23842</v>
      </c>
      <c r="J6" s="208">
        <v>27891</v>
      </c>
    </row>
    <row r="7" spans="1:10" ht="15" customHeight="1" x14ac:dyDescent="0.25">
      <c r="A7" s="176" t="s">
        <v>626</v>
      </c>
      <c r="B7" s="209">
        <v>16917</v>
      </c>
      <c r="C7" s="209">
        <v>18776</v>
      </c>
      <c r="D7" s="253"/>
      <c r="E7" s="253"/>
      <c r="F7" s="1003"/>
      <c r="H7" s="175" t="s">
        <v>626</v>
      </c>
      <c r="I7" s="208">
        <v>22120</v>
      </c>
      <c r="J7" s="208">
        <v>20504</v>
      </c>
    </row>
    <row r="8" spans="1:10" x14ac:dyDescent="0.25">
      <c r="D8" s="253"/>
      <c r="E8" s="253"/>
      <c r="F8" s="1003"/>
      <c r="H8" s="176" t="s">
        <v>2351</v>
      </c>
      <c r="I8" s="209">
        <v>246</v>
      </c>
      <c r="J8" s="209">
        <v>213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53639</v>
      </c>
      <c r="C13" s="178">
        <f>IF(ISBLANK(C5),"0",C5)</f>
        <v>44206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11697</v>
      </c>
      <c r="C14" s="180">
        <f t="shared" si="0"/>
        <v>13125</v>
      </c>
      <c r="D14" s="253"/>
      <c r="E14" s="253"/>
      <c r="F14" s="1003"/>
      <c r="H14" s="174" t="s">
        <v>624</v>
      </c>
      <c r="I14" s="177">
        <f>IF(ISBLANK(I5),"0",I5)</f>
        <v>23855</v>
      </c>
      <c r="J14" s="178">
        <f>IF(ISBLANK(J5),"0",J5)</f>
        <v>18438</v>
      </c>
    </row>
    <row r="15" spans="1:10" ht="15" customHeight="1" x14ac:dyDescent="0.25">
      <c r="A15" s="176" t="s">
        <v>626</v>
      </c>
      <c r="B15" s="181">
        <f t="shared" si="0"/>
        <v>16917</v>
      </c>
      <c r="C15" s="182">
        <f t="shared" si="0"/>
        <v>18776</v>
      </c>
      <c r="D15" s="253"/>
      <c r="E15" s="253"/>
      <c r="F15" s="1003"/>
      <c r="H15" s="175" t="s">
        <v>625</v>
      </c>
      <c r="I15" s="179">
        <f t="shared" ref="I15:J15" si="1">IF(ISBLANK(I6),"0",I6)</f>
        <v>23842</v>
      </c>
      <c r="J15" s="180">
        <f t="shared" si="1"/>
        <v>27891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22120</v>
      </c>
      <c r="J16" s="180">
        <f t="shared" si="2"/>
        <v>20504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246</v>
      </c>
      <c r="J17" s="182">
        <f t="shared" si="3"/>
        <v>213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65.212211104762147</v>
      </c>
      <c r="C21" s="184">
        <f>C13/SUM(C13:C15)*100</f>
        <v>58.084013297068601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14.22075790548673</v>
      </c>
      <c r="C22" s="185">
        <f>C14/SUM(C13:C15)*100</f>
        <v>17.245457053884664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20.567030989751135</v>
      </c>
      <c r="C23" s="186">
        <f>C15/SUM(C13:C15)*100</f>
        <v>24.670529649046738</v>
      </c>
      <c r="D23" s="253"/>
      <c r="E23" s="253"/>
      <c r="F23" s="1003"/>
      <c r="H23" s="174" t="s">
        <v>629</v>
      </c>
      <c r="I23" s="184">
        <f>I14/SUM(I14:I17)*100</f>
        <v>34.047928293107631</v>
      </c>
      <c r="J23" s="184">
        <f>J14/SUM(J14:J17)*100</f>
        <v>27.500522029651286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34.029373563792589</v>
      </c>
      <c r="J24" s="185">
        <f>J15/SUM(J14:J17)*100</f>
        <v>41.599797154192643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31.571585572984311</v>
      </c>
      <c r="J25" s="185">
        <f>J16/SUM(J14:J17)*100</f>
        <v>30.581988485517407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0.35111257011546748</v>
      </c>
      <c r="J26" s="186">
        <f>J17/SUM(J14:J17)*100</f>
        <v>0.31769233063866598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65.212211104762147</v>
      </c>
      <c r="C29" s="189">
        <f t="shared" si="4"/>
        <v>58.084013297068601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14.22075790548673</v>
      </c>
      <c r="C30" s="192">
        <f t="shared" si="4"/>
        <v>17.245457053884664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20.567030989751135</v>
      </c>
      <c r="C31" s="195">
        <f t="shared" si="4"/>
        <v>24.670529649046738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34.047928293107631</v>
      </c>
      <c r="J32" s="189">
        <f>J23</f>
        <v>27.500522029651286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34.029373563792589</v>
      </c>
      <c r="J33" s="192">
        <f t="shared" si="5"/>
        <v>41.599797154192643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31.571585572984311</v>
      </c>
      <c r="J34" s="192">
        <f t="shared" si="6"/>
        <v>30.581988485517407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0.35111257011546748</v>
      </c>
      <c r="J35" s="195">
        <f t="shared" si="7"/>
        <v>0.31769233063866598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3857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189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157064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46.5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202.3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80</v>
      </c>
      <c r="C5" s="655">
        <v>64</v>
      </c>
      <c r="E5" s="28"/>
      <c r="J5" s="654" t="s">
        <v>542</v>
      </c>
      <c r="K5" s="669">
        <f>IF(ISBLANK(B5),"",B5)</f>
        <v>80</v>
      </c>
      <c r="L5" s="618">
        <f>IF(ISBLANK(C5),"",C5)</f>
        <v>64</v>
      </c>
      <c r="N5" s="28"/>
    </row>
    <row r="6" spans="1:15" x14ac:dyDescent="0.25">
      <c r="A6" s="656" t="s">
        <v>543</v>
      </c>
      <c r="B6" s="657">
        <v>85</v>
      </c>
      <c r="C6" s="657">
        <v>82</v>
      </c>
      <c r="E6" s="44"/>
      <c r="J6" s="656" t="s">
        <v>543</v>
      </c>
      <c r="K6" s="670">
        <f t="shared" ref="K6:K10" si="0">IF(ISBLANK(B6),"",B6)</f>
        <v>85</v>
      </c>
      <c r="L6" s="619">
        <f t="shared" ref="L6:L10" si="1">IF(ISBLANK(C6),"",C6)</f>
        <v>82</v>
      </c>
      <c r="N6" s="44"/>
    </row>
    <row r="7" spans="1:15" x14ac:dyDescent="0.25">
      <c r="A7" s="656" t="s">
        <v>641</v>
      </c>
      <c r="B7" s="657">
        <v>354</v>
      </c>
      <c r="C7" s="657">
        <v>315</v>
      </c>
      <c r="E7" s="44"/>
      <c r="J7" s="656" t="s">
        <v>641</v>
      </c>
      <c r="K7" s="670">
        <f t="shared" si="0"/>
        <v>354</v>
      </c>
      <c r="L7" s="619">
        <f t="shared" si="1"/>
        <v>315</v>
      </c>
      <c r="N7" s="44"/>
    </row>
    <row r="8" spans="1:15" x14ac:dyDescent="0.25">
      <c r="A8" s="650" t="s">
        <v>642</v>
      </c>
      <c r="B8" s="651">
        <v>336</v>
      </c>
      <c r="C8" s="651">
        <v>299</v>
      </c>
      <c r="E8" s="21"/>
      <c r="J8" s="650" t="s">
        <v>642</v>
      </c>
      <c r="K8" s="670">
        <f t="shared" si="0"/>
        <v>336</v>
      </c>
      <c r="L8" s="619">
        <f t="shared" si="1"/>
        <v>299</v>
      </c>
      <c r="N8" s="21"/>
    </row>
    <row r="9" spans="1:15" x14ac:dyDescent="0.25">
      <c r="A9" s="650" t="s">
        <v>643</v>
      </c>
      <c r="B9" s="651">
        <v>436</v>
      </c>
      <c r="C9" s="651">
        <v>265</v>
      </c>
      <c r="E9" s="21"/>
      <c r="J9" s="650" t="s">
        <v>643</v>
      </c>
      <c r="K9" s="670">
        <f t="shared" si="0"/>
        <v>436</v>
      </c>
      <c r="L9" s="619">
        <f t="shared" si="1"/>
        <v>265</v>
      </c>
      <c r="N9" s="21"/>
    </row>
    <row r="10" spans="1:15" x14ac:dyDescent="0.25">
      <c r="A10" s="652" t="s">
        <v>365</v>
      </c>
      <c r="B10" s="653">
        <v>3043</v>
      </c>
      <c r="C10" s="653">
        <v>319</v>
      </c>
      <c r="J10" s="652" t="s">
        <v>365</v>
      </c>
      <c r="K10" s="671">
        <f t="shared" si="0"/>
        <v>3043</v>
      </c>
      <c r="L10" s="620">
        <f t="shared" si="1"/>
        <v>319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</v>
      </c>
      <c r="C15" s="197"/>
      <c r="D15" s="253"/>
      <c r="E15" s="211"/>
      <c r="F15" s="253"/>
      <c r="G15" s="253"/>
      <c r="J15" s="673" t="s">
        <v>488</v>
      </c>
      <c r="K15" s="674">
        <f>B15</f>
        <v>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1.66</v>
      </c>
      <c r="C16" s="197"/>
      <c r="D16" s="253"/>
      <c r="E16" s="254"/>
      <c r="F16" s="253"/>
      <c r="G16" s="253"/>
      <c r="J16" s="675" t="s">
        <v>489</v>
      </c>
      <c r="K16" s="676">
        <f>B16</f>
        <v>1.66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2.25</v>
      </c>
      <c r="C18" s="197"/>
      <c r="D18" s="255"/>
      <c r="E18" s="256"/>
      <c r="F18" s="253"/>
      <c r="G18" s="253"/>
      <c r="J18" s="678" t="s">
        <v>501</v>
      </c>
      <c r="K18" s="674">
        <f>B18</f>
        <v>2.25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4.08</v>
      </c>
      <c r="C19" s="198"/>
      <c r="D19" s="255"/>
      <c r="E19" s="256"/>
      <c r="F19" s="253"/>
      <c r="G19" s="253"/>
      <c r="J19" s="672" t="s">
        <v>502</v>
      </c>
      <c r="K19" s="676">
        <f>B19</f>
        <v>4.08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3.39</v>
      </c>
      <c r="C21" s="253"/>
      <c r="D21" s="253"/>
      <c r="E21" s="253"/>
      <c r="F21" s="253"/>
      <c r="G21" s="253"/>
      <c r="J21" s="661" t="s">
        <v>498</v>
      </c>
      <c r="K21" s="679">
        <f>B21</f>
        <v>3.39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11</v>
      </c>
      <c r="C32" s="655">
        <v>13</v>
      </c>
      <c r="E32" s="28"/>
      <c r="J32" s="654" t="s">
        <v>542</v>
      </c>
      <c r="K32" s="669">
        <f>IF(ISBLANK(B32),"",B32)</f>
        <v>11</v>
      </c>
      <c r="L32" s="618">
        <f>IF(ISBLANK(C32),"",C32)</f>
        <v>13</v>
      </c>
      <c r="N32" s="28"/>
    </row>
    <row r="33" spans="1:15" x14ac:dyDescent="0.25">
      <c r="A33" s="656" t="s">
        <v>543</v>
      </c>
      <c r="B33" s="657">
        <v>23</v>
      </c>
      <c r="C33" s="657">
        <v>20</v>
      </c>
      <c r="E33" s="44"/>
      <c r="J33" s="656" t="s">
        <v>543</v>
      </c>
      <c r="K33" s="670">
        <f t="shared" ref="K33:K37" si="2">IF(ISBLANK(B33),"",B33)</f>
        <v>23</v>
      </c>
      <c r="L33" s="619">
        <f t="shared" ref="L33:L37" si="3">IF(ISBLANK(C33),"",C33)</f>
        <v>20</v>
      </c>
      <c r="N33" s="44"/>
    </row>
    <row r="34" spans="1:15" x14ac:dyDescent="0.25">
      <c r="A34" s="656" t="s">
        <v>641</v>
      </c>
      <c r="B34" s="657">
        <v>142</v>
      </c>
      <c r="C34" s="657">
        <v>157</v>
      </c>
      <c r="E34" s="44"/>
      <c r="J34" s="656" t="s">
        <v>641</v>
      </c>
      <c r="K34" s="670">
        <f t="shared" si="2"/>
        <v>142</v>
      </c>
      <c r="L34" s="619">
        <f t="shared" si="3"/>
        <v>157</v>
      </c>
      <c r="N34" s="44"/>
    </row>
    <row r="35" spans="1:15" x14ac:dyDescent="0.25">
      <c r="A35" s="650" t="s">
        <v>642</v>
      </c>
      <c r="B35" s="651">
        <v>235</v>
      </c>
      <c r="C35" s="651">
        <v>233</v>
      </c>
      <c r="E35" s="21"/>
      <c r="J35" s="650" t="s">
        <v>642</v>
      </c>
      <c r="K35" s="670">
        <f t="shared" si="2"/>
        <v>235</v>
      </c>
      <c r="L35" s="619">
        <f t="shared" si="3"/>
        <v>233</v>
      </c>
      <c r="N35" s="21"/>
    </row>
    <row r="36" spans="1:15" x14ac:dyDescent="0.25">
      <c r="A36" s="650" t="s">
        <v>643</v>
      </c>
      <c r="B36" s="651">
        <v>240</v>
      </c>
      <c r="C36" s="651">
        <v>161</v>
      </c>
      <c r="E36" s="21"/>
      <c r="J36" s="650" t="s">
        <v>643</v>
      </c>
      <c r="K36" s="670">
        <f t="shared" si="2"/>
        <v>240</v>
      </c>
      <c r="L36" s="619">
        <f t="shared" si="3"/>
        <v>161</v>
      </c>
      <c r="N36" s="21"/>
    </row>
    <row r="37" spans="1:15" x14ac:dyDescent="0.25">
      <c r="A37" s="652" t="s">
        <v>365</v>
      </c>
      <c r="B37" s="653">
        <v>625</v>
      </c>
      <c r="C37" s="653">
        <v>127</v>
      </c>
      <c r="J37" s="652" t="s">
        <v>365</v>
      </c>
      <c r="K37" s="671">
        <f t="shared" si="2"/>
        <v>625</v>
      </c>
      <c r="L37" s="620">
        <f t="shared" si="3"/>
        <v>127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1.74</v>
      </c>
      <c r="C42" s="197"/>
      <c r="D42" s="253"/>
      <c r="E42" s="211"/>
      <c r="F42" s="253"/>
      <c r="G42" s="253"/>
      <c r="J42" s="673" t="s">
        <v>488</v>
      </c>
      <c r="K42" s="674">
        <f>B42</f>
        <v>1.74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1.01</v>
      </c>
      <c r="C43" s="197"/>
      <c r="D43" s="253"/>
      <c r="E43" s="254"/>
      <c r="F43" s="253"/>
      <c r="G43" s="253"/>
      <c r="J43" s="675" t="s">
        <v>489</v>
      </c>
      <c r="K43" s="676">
        <f>B43</f>
        <v>1.01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1.0900000000000001</v>
      </c>
      <c r="C45" s="197"/>
      <c r="D45" s="255"/>
      <c r="E45" s="256"/>
      <c r="F45" s="253"/>
      <c r="G45" s="253"/>
      <c r="J45" s="678" t="s">
        <v>501</v>
      </c>
      <c r="K45" s="674">
        <f>B45</f>
        <v>1.0900000000000001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1.6</v>
      </c>
      <c r="C46" s="198"/>
      <c r="D46" s="255"/>
      <c r="E46" s="256"/>
      <c r="F46" s="253"/>
      <c r="G46" s="253"/>
      <c r="J46" s="672" t="s">
        <v>502</v>
      </c>
      <c r="K46" s="676">
        <f>B46</f>
        <v>1.6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1.38</v>
      </c>
      <c r="C48" s="253"/>
      <c r="D48" s="253"/>
      <c r="E48" s="253"/>
      <c r="F48" s="253"/>
      <c r="G48" s="253"/>
      <c r="J48" s="661" t="s">
        <v>498</v>
      </c>
      <c r="K48" s="679">
        <f>B48</f>
        <v>1.38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14352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5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17601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3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47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7176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4888</v>
      </c>
      <c r="D4" s="643">
        <v>4</v>
      </c>
      <c r="E4" s="643">
        <v>8974</v>
      </c>
      <c r="F4" s="643">
        <v>3</v>
      </c>
      <c r="G4" s="643">
        <v>47</v>
      </c>
      <c r="H4" s="643">
        <v>7176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19100</v>
      </c>
      <c r="D5" s="602">
        <v>4</v>
      </c>
      <c r="E5" s="602">
        <v>16845</v>
      </c>
      <c r="F5" s="602">
        <v>3</v>
      </c>
      <c r="G5" s="602">
        <v>47</v>
      </c>
      <c r="H5" s="602">
        <v>7176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14352</v>
      </c>
      <c r="D6" s="617">
        <v>5</v>
      </c>
      <c r="E6" s="617">
        <v>17601</v>
      </c>
      <c r="F6" s="617">
        <v>3</v>
      </c>
      <c r="G6" s="617">
        <v>47</v>
      </c>
      <c r="H6" s="617">
        <v>7176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405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1.3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63.8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1.06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8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5.0999999999999996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83.3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5944813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37850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14</v>
      </c>
      <c r="C4" s="600">
        <v>12.3</v>
      </c>
      <c r="D4" s="600">
        <v>71.8</v>
      </c>
      <c r="E4" s="600">
        <v>0.85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24</v>
      </c>
      <c r="C5" s="602">
        <v>21.6</v>
      </c>
      <c r="D5" s="751">
        <v>87</v>
      </c>
      <c r="E5" s="751">
        <v>1.1499999999999999</v>
      </c>
      <c r="G5" s="647" t="s">
        <v>446</v>
      </c>
      <c r="H5" s="648">
        <f>IF(ISBLANK(B4),"",B4)</f>
        <v>14</v>
      </c>
      <c r="I5" s="648">
        <f>IF(ISBLANK(B5),"",B5)</f>
        <v>24</v>
      </c>
      <c r="J5" s="649">
        <f>IF(ISBLANK(B6),"",B6)</f>
        <v>9</v>
      </c>
      <c r="K5" s="569"/>
    </row>
    <row r="6" spans="1:11" x14ac:dyDescent="0.25">
      <c r="A6" s="218">
        <v>2022</v>
      </c>
      <c r="B6" s="601">
        <v>9</v>
      </c>
      <c r="C6" s="602">
        <v>7.8</v>
      </c>
      <c r="D6" s="959">
        <v>63.8</v>
      </c>
      <c r="E6" s="959">
        <v>1.06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12.3</v>
      </c>
      <c r="I9" s="648">
        <f>IF(ISBLANK(C5),"",C5)</f>
        <v>21.6</v>
      </c>
      <c r="J9" s="649">
        <f>IF(ISBLANK(C6),"",C6)</f>
        <v>7.8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414</v>
      </c>
      <c r="C4" s="643">
        <v>2.5</v>
      </c>
      <c r="D4" s="643">
        <v>1.3</v>
      </c>
      <c r="E4" s="643">
        <v>0.22</v>
      </c>
      <c r="F4" s="643">
        <v>0.8</v>
      </c>
      <c r="G4" s="643">
        <v>1.8</v>
      </c>
      <c r="H4" s="1066"/>
      <c r="I4" s="253"/>
      <c r="J4" s="253"/>
      <c r="K4" s="253"/>
    </row>
    <row r="5" spans="1:11" x14ac:dyDescent="0.25">
      <c r="A5" s="480">
        <v>2021</v>
      </c>
      <c r="B5" s="602">
        <v>409</v>
      </c>
      <c r="C5" s="602">
        <v>2.6</v>
      </c>
      <c r="D5" s="602">
        <v>1.3</v>
      </c>
      <c r="E5" s="602">
        <v>0.22</v>
      </c>
      <c r="F5" s="602">
        <v>0.7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405</v>
      </c>
      <c r="C6" s="602">
        <v>2.6</v>
      </c>
      <c r="D6" s="602">
        <v>1.3</v>
      </c>
      <c r="E6" s="602">
        <v>0.23</v>
      </c>
      <c r="F6" s="602">
        <v>0.7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93.8</v>
      </c>
      <c r="C5" s="602">
        <v>90.8</v>
      </c>
      <c r="D5" s="602">
        <v>9</v>
      </c>
      <c r="E5" s="602">
        <v>5.5</v>
      </c>
      <c r="F5" s="253"/>
      <c r="G5" s="253"/>
      <c r="H5" s="253"/>
    </row>
    <row r="6" spans="1:8" x14ac:dyDescent="0.25">
      <c r="A6" s="360">
        <v>2021</v>
      </c>
      <c r="B6" s="602">
        <v>87.9</v>
      </c>
      <c r="C6" s="602">
        <v>82.7</v>
      </c>
      <c r="D6" s="602">
        <v>3</v>
      </c>
      <c r="E6" s="602">
        <v>1.9</v>
      </c>
      <c r="F6" s="253"/>
      <c r="G6" s="253"/>
      <c r="H6" s="253"/>
    </row>
    <row r="7" spans="1:8" x14ac:dyDescent="0.25">
      <c r="A7" s="481">
        <v>2022</v>
      </c>
      <c r="B7" s="1067">
        <v>91.8</v>
      </c>
      <c r="C7" s="1067">
        <v>83.3</v>
      </c>
      <c r="D7" s="1067">
        <v>8</v>
      </c>
      <c r="E7" s="1067">
        <v>5.0999999999999996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1.9</v>
      </c>
    </row>
    <row r="17" spans="1:2" x14ac:dyDescent="0.25">
      <c r="A17" s="633">
        <f t="shared" si="0"/>
        <v>2022</v>
      </c>
      <c r="B17" s="627">
        <f t="shared" si="1"/>
        <v>5.0999999999999996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19756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507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3997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793111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5050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17921</v>
      </c>
      <c r="C5" s="1034">
        <v>8922</v>
      </c>
      <c r="D5" s="600">
        <v>8999</v>
      </c>
      <c r="G5" s="871" t="s">
        <v>126</v>
      </c>
      <c r="H5" s="637">
        <f>IF(ISBLANK(D7),"",D7)</f>
        <v>10117</v>
      </c>
    </row>
    <row r="6" spans="1:17" x14ac:dyDescent="0.25">
      <c r="A6" s="641">
        <v>2021</v>
      </c>
      <c r="B6" s="1034">
        <v>18885</v>
      </c>
      <c r="C6" s="1034">
        <v>9279</v>
      </c>
      <c r="D6" s="602">
        <v>9606</v>
      </c>
      <c r="G6" s="635" t="s">
        <v>127</v>
      </c>
      <c r="H6" s="623">
        <f>IF(ISBLANK(C7),"",C7)</f>
        <v>9639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19756</v>
      </c>
      <c r="C7" s="1034">
        <v>9639</v>
      </c>
      <c r="D7" s="617">
        <v>10117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10117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9639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169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8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161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7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3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8818</v>
      </c>
      <c r="C6" s="55">
        <v>4584</v>
      </c>
      <c r="D6" s="55">
        <v>4234</v>
      </c>
      <c r="E6" s="70">
        <v>11555</v>
      </c>
      <c r="F6" s="55">
        <v>5916</v>
      </c>
      <c r="G6" s="110">
        <v>5639</v>
      </c>
      <c r="H6" s="55">
        <v>6956</v>
      </c>
      <c r="I6" s="55">
        <v>3617</v>
      </c>
      <c r="J6" s="55">
        <v>3339</v>
      </c>
      <c r="K6" s="70">
        <v>25552</v>
      </c>
      <c r="L6" s="55">
        <v>13180</v>
      </c>
      <c r="M6" s="110">
        <v>12372</v>
      </c>
      <c r="N6" s="70">
        <v>27852</v>
      </c>
      <c r="O6" s="55">
        <v>14493</v>
      </c>
      <c r="P6" s="110">
        <v>13359</v>
      </c>
      <c r="Q6" s="70">
        <v>102237</v>
      </c>
      <c r="R6" s="55">
        <v>51880</v>
      </c>
      <c r="S6" s="110">
        <v>50357</v>
      </c>
      <c r="T6" s="70">
        <v>163058</v>
      </c>
      <c r="U6" s="55">
        <v>79586</v>
      </c>
      <c r="V6" s="160">
        <v>83472</v>
      </c>
    </row>
    <row r="7" spans="1:22" x14ac:dyDescent="0.25">
      <c r="A7" s="286">
        <v>2021</v>
      </c>
      <c r="B7" s="167">
        <v>8602</v>
      </c>
      <c r="C7" s="94">
        <v>4473</v>
      </c>
      <c r="D7" s="94">
        <v>4129</v>
      </c>
      <c r="E7" s="167">
        <v>11270</v>
      </c>
      <c r="F7" s="94">
        <v>5749</v>
      </c>
      <c r="G7" s="169">
        <v>5521</v>
      </c>
      <c r="H7" s="94">
        <v>6794</v>
      </c>
      <c r="I7" s="94">
        <v>3530</v>
      </c>
      <c r="J7" s="94">
        <v>3264</v>
      </c>
      <c r="K7" s="167">
        <v>24910</v>
      </c>
      <c r="L7" s="94">
        <v>12842</v>
      </c>
      <c r="M7" s="169">
        <v>12068</v>
      </c>
      <c r="N7" s="167">
        <v>27397</v>
      </c>
      <c r="O7" s="94">
        <v>14288</v>
      </c>
      <c r="P7" s="169">
        <v>13109</v>
      </c>
      <c r="Q7" s="167">
        <v>100645</v>
      </c>
      <c r="R7" s="94">
        <v>51140</v>
      </c>
      <c r="S7" s="169">
        <v>49505</v>
      </c>
      <c r="T7" s="212">
        <v>160070</v>
      </c>
      <c r="U7" s="58">
        <v>78115</v>
      </c>
      <c r="V7" s="160">
        <v>81955</v>
      </c>
    </row>
    <row r="8" spans="1:22" x14ac:dyDescent="0.25">
      <c r="A8" s="219">
        <v>2022</v>
      </c>
      <c r="B8" s="72">
        <v>8668</v>
      </c>
      <c r="C8" s="61">
        <v>4461</v>
      </c>
      <c r="D8" s="61">
        <v>4207</v>
      </c>
      <c r="E8" s="72">
        <v>10674</v>
      </c>
      <c r="F8" s="61">
        <v>5413</v>
      </c>
      <c r="G8" s="111">
        <v>5261</v>
      </c>
      <c r="H8" s="61">
        <v>5999</v>
      </c>
      <c r="I8" s="61">
        <v>3116</v>
      </c>
      <c r="J8" s="61">
        <v>2883</v>
      </c>
      <c r="K8" s="72">
        <v>23803</v>
      </c>
      <c r="L8" s="61">
        <v>12195</v>
      </c>
      <c r="M8" s="111">
        <v>11608</v>
      </c>
      <c r="N8" s="72">
        <v>23584</v>
      </c>
      <c r="O8" s="61">
        <v>12467</v>
      </c>
      <c r="P8" s="111">
        <v>11117</v>
      </c>
      <c r="Q8" s="72">
        <v>94707</v>
      </c>
      <c r="R8" s="61">
        <v>48747</v>
      </c>
      <c r="S8" s="111">
        <v>45960</v>
      </c>
      <c r="T8" s="72">
        <v>157064</v>
      </c>
      <c r="U8" s="61">
        <v>77243</v>
      </c>
      <c r="V8" s="111">
        <v>79821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8668</v>
      </c>
      <c r="C15" s="172">
        <f>E8</f>
        <v>10674</v>
      </c>
      <c r="D15" s="172">
        <f>H8</f>
        <v>5999</v>
      </c>
      <c r="E15" s="172">
        <f>K8</f>
        <v>23803</v>
      </c>
      <c r="F15" s="172">
        <f>N8</f>
        <v>23584</v>
      </c>
      <c r="G15" s="172">
        <f>Q8</f>
        <v>94707</v>
      </c>
      <c r="H15" s="334">
        <f>T8</f>
        <v>157064</v>
      </c>
      <c r="M15" s="172">
        <f>K8</f>
        <v>23803</v>
      </c>
      <c r="N15" s="172">
        <f>H15-E15-O15</f>
        <v>90246</v>
      </c>
      <c r="O15" s="172">
        <f>H15-(B15+C15+G15)</f>
        <v>43015</v>
      </c>
      <c r="P15" s="29"/>
      <c r="Q15" s="100">
        <f>M15/H15*100</f>
        <v>15.154968675189732</v>
      </c>
      <c r="R15" s="100">
        <f>N15/H15*100</f>
        <v>57.458106249681663</v>
      </c>
      <c r="S15" s="100">
        <f>O15/H15*100</f>
        <v>27.386925075128609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15.154968675189732</v>
      </c>
      <c r="R18" s="100">
        <f>N15/H15*100</f>
        <v>57.458106249681663</v>
      </c>
      <c r="S18" s="100">
        <f>O15/H15*100</f>
        <v>27.386925075128609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6.2</v>
      </c>
      <c r="C23" s="361"/>
      <c r="D23" s="361"/>
      <c r="E23" s="167">
        <v>11.3</v>
      </c>
      <c r="F23" s="361"/>
      <c r="G23" s="362"/>
      <c r="H23" s="167">
        <v>4.4000000000000004</v>
      </c>
      <c r="I23" s="94">
        <v>4.9800000000000004</v>
      </c>
      <c r="J23" s="169">
        <v>3.74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3.6</v>
      </c>
      <c r="C24" s="361"/>
      <c r="D24" s="361"/>
      <c r="E24" s="167">
        <v>3.6</v>
      </c>
      <c r="F24" s="361"/>
      <c r="G24" s="362"/>
      <c r="H24" s="167">
        <v>3.61</v>
      </c>
      <c r="I24" s="94">
        <v>1.76</v>
      </c>
      <c r="J24" s="169">
        <v>5.57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1.7</v>
      </c>
      <c r="C25" s="357"/>
      <c r="D25" s="357"/>
      <c r="E25" s="72">
        <v>5</v>
      </c>
      <c r="F25" s="357"/>
      <c r="G25" s="461"/>
      <c r="H25" s="72">
        <v>1.69</v>
      </c>
      <c r="I25" s="61">
        <v>1.67</v>
      </c>
      <c r="J25" s="111">
        <v>1.7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3.74</v>
      </c>
      <c r="C32" s="674">
        <f>IF(ISBLANK(I23),"",I23)</f>
        <v>4.9800000000000004</v>
      </c>
      <c r="F32" s="700">
        <f>A23</f>
        <v>2020</v>
      </c>
      <c r="G32" s="674">
        <f>IF(ISBLANK(J23),"",J23)</f>
        <v>3.74</v>
      </c>
      <c r="H32" s="674">
        <f>IF(ISBLANK(I23),"",I23)</f>
        <v>4.9800000000000004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5.57</v>
      </c>
      <c r="C33" s="853">
        <f t="shared" ref="C33:C34" si="2">IF(ISBLANK(I24),"",I24)</f>
        <v>1.76</v>
      </c>
      <c r="F33" s="701">
        <f t="shared" ref="F33:F34" si="3">A24</f>
        <v>2021</v>
      </c>
      <c r="G33" s="853">
        <f t="shared" ref="G33:G34" si="4">IF(ISBLANK(J24),"",J24)</f>
        <v>5.57</v>
      </c>
      <c r="H33" s="853">
        <f t="shared" ref="H33:H34" si="5">IF(ISBLANK(I24),"",I24)</f>
        <v>1.76</v>
      </c>
    </row>
    <row r="34" spans="1:8" x14ac:dyDescent="0.25">
      <c r="A34" s="702">
        <f t="shared" si="0"/>
        <v>2022</v>
      </c>
      <c r="B34" s="676">
        <f t="shared" si="1"/>
        <v>1.7</v>
      </c>
      <c r="C34" s="676">
        <f t="shared" si="2"/>
        <v>1.67</v>
      </c>
      <c r="F34" s="702">
        <f t="shared" si="3"/>
        <v>2022</v>
      </c>
      <c r="G34" s="676">
        <f t="shared" si="4"/>
        <v>1.7</v>
      </c>
      <c r="H34" s="676">
        <f t="shared" si="5"/>
        <v>1.67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154</v>
      </c>
      <c r="C4" s="600">
        <v>6</v>
      </c>
      <c r="D4" s="600">
        <v>16</v>
      </c>
      <c r="E4" s="599">
        <v>5</v>
      </c>
      <c r="F4" s="600">
        <v>6.9</v>
      </c>
      <c r="G4" s="600">
        <v>0.7</v>
      </c>
    </row>
    <row r="5" spans="1:10" x14ac:dyDescent="0.25">
      <c r="A5" s="286">
        <v>2022</v>
      </c>
      <c r="B5" s="751">
        <v>156</v>
      </c>
      <c r="C5" s="751">
        <v>5</v>
      </c>
      <c r="D5" s="751">
        <v>13</v>
      </c>
      <c r="E5" s="753">
        <v>5</v>
      </c>
      <c r="F5" s="751">
        <v>7.2</v>
      </c>
      <c r="G5" s="751">
        <v>0.6</v>
      </c>
    </row>
    <row r="6" spans="1:10" x14ac:dyDescent="0.25">
      <c r="A6" s="218">
        <v>2023</v>
      </c>
      <c r="B6" s="752">
        <v>161</v>
      </c>
      <c r="C6" s="752">
        <v>7</v>
      </c>
      <c r="D6" s="752">
        <v>8</v>
      </c>
      <c r="E6" s="754">
        <v>3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154</v>
      </c>
      <c r="C11" s="80">
        <f>IF(ISBLANK(D4),"",D4)</f>
        <v>16</v>
      </c>
      <c r="E11" s="103">
        <f>A4</f>
        <v>2021</v>
      </c>
      <c r="F11" s="80">
        <f>IF(ISBLANK(B4),"",B4)</f>
        <v>154</v>
      </c>
      <c r="G11" s="80">
        <f>IF(ISBLANK(D4),"",D4)</f>
        <v>16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156</v>
      </c>
      <c r="C12" s="80">
        <f>IF(ISBLANK(D5),"",D5)</f>
        <v>13</v>
      </c>
      <c r="E12" s="103">
        <f t="shared" ref="E12:E13" si="1">A5</f>
        <v>2022</v>
      </c>
      <c r="F12" s="80">
        <f t="shared" ref="F12:F13" si="2">IF(ISBLANK(B5),"",B5)</f>
        <v>156</v>
      </c>
      <c r="G12" s="80">
        <f t="shared" ref="G12:G13" si="3">IF(ISBLANK(D5),"",D5)</f>
        <v>13</v>
      </c>
    </row>
    <row r="13" spans="1:10" x14ac:dyDescent="0.25">
      <c r="A13" s="155">
        <f t="shared" si="0"/>
        <v>2023</v>
      </c>
      <c r="B13" s="83">
        <f>IF(ISBLANK(B6),"",B6)</f>
        <v>161</v>
      </c>
      <c r="C13" s="83">
        <f>IF(ISBLANK(D6),"",D6)</f>
        <v>8</v>
      </c>
      <c r="D13" s="253"/>
      <c r="E13" s="155">
        <f t="shared" si="1"/>
        <v>2023</v>
      </c>
      <c r="F13" s="83">
        <f t="shared" si="2"/>
        <v>161</v>
      </c>
      <c r="G13" s="83">
        <f t="shared" si="3"/>
        <v>8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6</v>
      </c>
      <c r="C18" s="80">
        <f>IF(ISBLANK(E4),"",E4)</f>
        <v>5</v>
      </c>
      <c r="E18" s="603">
        <f>A4</f>
        <v>2021</v>
      </c>
      <c r="F18" s="100">
        <f>IF(ISBLANK(C4),"",C4)</f>
        <v>6</v>
      </c>
      <c r="G18" s="100">
        <f>IF(ISBLANK(E4),"",E4)</f>
        <v>5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5</v>
      </c>
      <c r="C19" s="80">
        <f>IF(ISBLANK(E5),"",E5)</f>
        <v>5</v>
      </c>
      <c r="E19" s="103">
        <f t="shared" ref="E19:E20" si="5">A5</f>
        <v>2022</v>
      </c>
      <c r="F19" s="104">
        <f>IF(ISBLANK(C5),"",C5)</f>
        <v>5</v>
      </c>
      <c r="G19" s="104">
        <f t="shared" ref="G19:G20" si="6">IF(ISBLANK(E5),"",E5)</f>
        <v>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7</v>
      </c>
      <c r="C20" s="83">
        <f>IF(ISBLANK(E6),"",E6)</f>
        <v>3</v>
      </c>
      <c r="E20" s="155">
        <f t="shared" si="5"/>
        <v>2023</v>
      </c>
      <c r="F20" s="83">
        <f>IF(ISBLANK(C6),"",C6)</f>
        <v>7</v>
      </c>
      <c r="G20" s="83">
        <f t="shared" si="6"/>
        <v>3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1970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1736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756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640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2068</v>
      </c>
    </row>
    <row r="17" spans="2:3" x14ac:dyDescent="0.25">
      <c r="B17" s="253">
        <v>2022</v>
      </c>
      <c r="C17" s="1100">
        <v>1826</v>
      </c>
    </row>
    <row r="18" spans="2:3" x14ac:dyDescent="0.25">
      <c r="B18" s="253">
        <v>2023</v>
      </c>
      <c r="C18" s="1100">
        <v>1736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2068</v>
      </c>
    </row>
    <row r="22" spans="2:3" x14ac:dyDescent="0.25">
      <c r="B22" s="636">
        <f>B17</f>
        <v>2022</v>
      </c>
      <c r="C22" s="636">
        <f t="shared" ref="C22:C23" si="0">IF(ISBLANK(C17),"",C17)</f>
        <v>1826</v>
      </c>
    </row>
    <row r="23" spans="2:3" x14ac:dyDescent="0.25">
      <c r="B23" s="636">
        <f>B18</f>
        <v>2023</v>
      </c>
      <c r="C23" s="636">
        <f t="shared" si="0"/>
        <v>1736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87</v>
      </c>
      <c r="C5" s="55">
        <v>152</v>
      </c>
      <c r="D5" s="55">
        <v>110</v>
      </c>
      <c r="E5" s="269">
        <f>SUM(B5:D5)</f>
        <v>349</v>
      </c>
      <c r="F5" s="71">
        <v>2413</v>
      </c>
      <c r="G5" s="70">
        <v>0.4</v>
      </c>
      <c r="H5" s="55">
        <v>0.2</v>
      </c>
      <c r="I5" s="110">
        <v>0.3</v>
      </c>
      <c r="J5" s="71">
        <v>1.5</v>
      </c>
    </row>
    <row r="6" spans="1:10" x14ac:dyDescent="0.25">
      <c r="A6" s="286">
        <v>2022</v>
      </c>
      <c r="B6" s="757">
        <v>97</v>
      </c>
      <c r="C6" s="758">
        <v>163</v>
      </c>
      <c r="D6" s="758">
        <v>112</v>
      </c>
      <c r="E6" s="270">
        <f>SUM(B6:D6)</f>
        <v>372</v>
      </c>
      <c r="F6" s="214">
        <v>2212</v>
      </c>
      <c r="G6" s="457">
        <v>0.4</v>
      </c>
      <c r="H6" s="458">
        <v>0.2</v>
      </c>
      <c r="I6" s="763">
        <v>0.3</v>
      </c>
      <c r="J6" s="214">
        <v>1.4</v>
      </c>
    </row>
    <row r="7" spans="1:10" x14ac:dyDescent="0.25">
      <c r="A7" s="218">
        <v>2023</v>
      </c>
      <c r="B7" s="167">
        <v>95</v>
      </c>
      <c r="C7" s="94">
        <v>165</v>
      </c>
      <c r="D7" s="94">
        <v>111</v>
      </c>
      <c r="E7" s="447">
        <f>SUM(B7:D7)</f>
        <v>371</v>
      </c>
      <c r="F7" s="168">
        <v>1970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2413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2212</v>
      </c>
      <c r="C14" s="28"/>
      <c r="D14" s="28"/>
      <c r="F14" s="625" t="s">
        <v>1526</v>
      </c>
      <c r="G14" s="621">
        <f>IF(ISBLANK(B7),"",B7)</f>
        <v>95</v>
      </c>
      <c r="I14" s="625" t="s">
        <v>1529</v>
      </c>
      <c r="J14" s="621">
        <f>IF(ISBLANK(B7),"",B7)</f>
        <v>95</v>
      </c>
    </row>
    <row r="15" spans="1:10" x14ac:dyDescent="0.25">
      <c r="A15" s="624">
        <f t="shared" ref="A15" si="1">A7</f>
        <v>2023</v>
      </c>
      <c r="B15" s="623">
        <f t="shared" si="0"/>
        <v>1970</v>
      </c>
      <c r="C15" s="28"/>
      <c r="D15" s="28"/>
      <c r="F15" s="626" t="s">
        <v>1527</v>
      </c>
      <c r="G15" s="622">
        <f>IF(ISBLANK(C7),"",C7)</f>
        <v>165</v>
      </c>
      <c r="I15" s="626" t="s">
        <v>1538</v>
      </c>
      <c r="J15" s="622">
        <f>IF(ISBLANK(C7),"",C7)</f>
        <v>165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111</v>
      </c>
      <c r="I16" s="627" t="s">
        <v>1539</v>
      </c>
      <c r="J16" s="623">
        <f>IF(ISBLANK(D7),"",D7)</f>
        <v>111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162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639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296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314</v>
      </c>
      <c r="C6" s="759"/>
      <c r="D6" s="759"/>
      <c r="E6" s="457">
        <v>17.399999999999999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289</v>
      </c>
      <c r="C7" s="759"/>
      <c r="D7" s="759"/>
      <c r="E7" s="457">
        <v>16.399999999999999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296</v>
      </c>
      <c r="C8" s="760"/>
      <c r="D8" s="760"/>
      <c r="E8" s="601">
        <v>18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314</v>
      </c>
      <c r="C16" s="755"/>
      <c r="I16" s="700">
        <f>A6</f>
        <v>2020</v>
      </c>
      <c r="J16" s="674">
        <f>IF(ISBLANK(E6),"",E6)</f>
        <v>17.399999999999999</v>
      </c>
      <c r="K16" s="756"/>
    </row>
    <row r="17" spans="1:10" x14ac:dyDescent="0.25">
      <c r="A17" s="701">
        <f>A7</f>
        <v>2021</v>
      </c>
      <c r="B17" s="853">
        <f>IF(ISBLANK(B7),"",B7)</f>
        <v>289</v>
      </c>
      <c r="C17" s="755"/>
      <c r="I17" s="701">
        <f>A7</f>
        <v>2021</v>
      </c>
      <c r="J17" s="853">
        <f>IF(ISBLANK(E7),"",E7)</f>
        <v>16.399999999999999</v>
      </c>
    </row>
    <row r="18" spans="1:10" x14ac:dyDescent="0.25">
      <c r="A18" s="702">
        <f>A8</f>
        <v>2022</v>
      </c>
      <c r="B18" s="676">
        <f>IF(ISBLANK(B8),"",B8)</f>
        <v>296</v>
      </c>
      <c r="C18" s="755"/>
      <c r="I18" s="702">
        <f>A8</f>
        <v>2022</v>
      </c>
      <c r="J18" s="676">
        <f>IF(ISBLANK(E8),"",E8)</f>
        <v>18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136</v>
      </c>
      <c r="D5" s="449">
        <f>IF(ISBLANK(B5),"",A5)</f>
        <v>2021</v>
      </c>
      <c r="E5" s="618">
        <f>IF(ISBLANK(B5),"",B5)</f>
        <v>136</v>
      </c>
      <c r="K5" s="217">
        <v>2020</v>
      </c>
      <c r="L5" s="655">
        <v>6.1</v>
      </c>
    </row>
    <row r="6" spans="1:12" x14ac:dyDescent="0.25">
      <c r="A6" s="229">
        <v>2022</v>
      </c>
      <c r="B6" s="602">
        <v>142</v>
      </c>
      <c r="D6" s="450">
        <f>IF(ISBLANK(B6),"",A6)</f>
        <v>2022</v>
      </c>
      <c r="E6" s="619">
        <f>IF(ISBLANK(B6),"",B6)</f>
        <v>142</v>
      </c>
      <c r="K6" s="286">
        <v>2021</v>
      </c>
      <c r="L6" s="657">
        <v>6.3</v>
      </c>
    </row>
    <row r="7" spans="1:12" x14ac:dyDescent="0.25">
      <c r="A7" s="123">
        <v>2023</v>
      </c>
      <c r="B7" s="617">
        <v>141</v>
      </c>
      <c r="D7" s="379">
        <f>IF(ISBLANK(B7),"",A7)</f>
        <v>2023</v>
      </c>
      <c r="E7" s="620">
        <f>IF(ISBLANK(B7),"",B7)</f>
        <v>141</v>
      </c>
      <c r="K7" s="219">
        <v>2022</v>
      </c>
      <c r="L7" s="617">
        <v>6.6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72</v>
      </c>
      <c r="C4" s="643">
        <v>745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66</v>
      </c>
      <c r="C5" s="602">
        <v>694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162</v>
      </c>
      <c r="C6" s="602">
        <v>639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38</v>
      </c>
      <c r="C5" s="643">
        <v>4253</v>
      </c>
      <c r="D5" s="643">
        <v>472</v>
      </c>
      <c r="E5" s="869">
        <v>11</v>
      </c>
      <c r="F5" s="1039">
        <v>11.2</v>
      </c>
      <c r="G5" s="1039">
        <v>10.8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37</v>
      </c>
      <c r="C6" s="657">
        <v>4284</v>
      </c>
      <c r="D6" s="657">
        <v>510</v>
      </c>
      <c r="E6" s="657">
        <v>11.8</v>
      </c>
      <c r="F6" s="657">
        <v>11.9</v>
      </c>
      <c r="G6" s="657">
        <v>11.7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39</v>
      </c>
      <c r="C7" s="617">
        <v>3997</v>
      </c>
      <c r="D7" s="617">
        <v>507</v>
      </c>
      <c r="E7" s="617">
        <v>12.6</v>
      </c>
      <c r="F7" s="617">
        <v>12.5</v>
      </c>
      <c r="G7" s="617">
        <v>12.7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8.4</v>
      </c>
      <c r="C4" s="655">
        <v>602</v>
      </c>
      <c r="D4" s="655">
        <v>2.4</v>
      </c>
      <c r="E4" s="655">
        <v>649</v>
      </c>
      <c r="F4" s="655">
        <v>0.4</v>
      </c>
      <c r="G4" s="655">
        <v>170</v>
      </c>
      <c r="H4" s="655">
        <v>11</v>
      </c>
      <c r="I4" s="655">
        <v>90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7.7</v>
      </c>
      <c r="C5" s="602">
        <v>726</v>
      </c>
      <c r="D5" s="602">
        <v>3.1</v>
      </c>
      <c r="E5" s="602">
        <v>647</v>
      </c>
      <c r="F5" s="602">
        <v>0.4</v>
      </c>
      <c r="G5" s="602">
        <v>169</v>
      </c>
      <c r="H5" s="602">
        <v>10</v>
      </c>
      <c r="I5" s="602">
        <v>110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756</v>
      </c>
      <c r="D6" s="617"/>
      <c r="E6" s="617">
        <v>640</v>
      </c>
      <c r="F6" s="617"/>
      <c r="G6" s="617">
        <v>169</v>
      </c>
      <c r="H6" s="617">
        <v>10</v>
      </c>
      <c r="I6" s="617">
        <v>111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833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175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1137</v>
      </c>
      <c r="C4" s="1006">
        <v>602</v>
      </c>
      <c r="D4" s="1006">
        <v>535</v>
      </c>
      <c r="E4" s="1005">
        <v>3690</v>
      </c>
      <c r="F4" s="1006">
        <v>1924</v>
      </c>
      <c r="G4" s="1006">
        <v>1766</v>
      </c>
      <c r="H4" s="1007">
        <v>7</v>
      </c>
      <c r="I4" s="1007">
        <v>22.6</v>
      </c>
      <c r="J4" s="1007">
        <v>-15.6</v>
      </c>
      <c r="K4" s="70">
        <v>2166</v>
      </c>
      <c r="L4" s="55">
        <v>871</v>
      </c>
      <c r="M4" s="110">
        <v>1295</v>
      </c>
      <c r="N4" s="55">
        <v>2478</v>
      </c>
      <c r="O4" s="55">
        <v>995</v>
      </c>
      <c r="P4" s="110">
        <v>1483</v>
      </c>
    </row>
    <row r="5" spans="1:17" x14ac:dyDescent="0.25">
      <c r="A5" s="286">
        <v>2021</v>
      </c>
      <c r="B5" s="1008">
        <v>1107</v>
      </c>
      <c r="C5" s="1009">
        <v>568</v>
      </c>
      <c r="D5" s="1009">
        <v>539</v>
      </c>
      <c r="E5" s="1008">
        <v>3968</v>
      </c>
      <c r="F5" s="1009">
        <v>1942</v>
      </c>
      <c r="G5" s="1009">
        <v>2026</v>
      </c>
      <c r="H5" s="1010">
        <v>6.9</v>
      </c>
      <c r="I5" s="1010">
        <v>24.8</v>
      </c>
      <c r="J5" s="1010">
        <v>-17.899999999999999</v>
      </c>
      <c r="K5" s="212">
        <v>2890</v>
      </c>
      <c r="L5" s="58">
        <v>1201</v>
      </c>
      <c r="M5" s="160">
        <v>1689</v>
      </c>
      <c r="N5" s="58">
        <v>3137</v>
      </c>
      <c r="O5" s="58">
        <v>1319</v>
      </c>
      <c r="P5" s="160">
        <v>1818</v>
      </c>
    </row>
    <row r="6" spans="1:17" x14ac:dyDescent="0.25">
      <c r="A6" s="219">
        <v>2022</v>
      </c>
      <c r="B6" s="1011">
        <v>1186</v>
      </c>
      <c r="C6" s="1012">
        <v>599</v>
      </c>
      <c r="D6" s="1012">
        <v>587</v>
      </c>
      <c r="E6" s="1011">
        <v>3235</v>
      </c>
      <c r="F6" s="1012">
        <v>1604</v>
      </c>
      <c r="G6" s="1012">
        <v>1631</v>
      </c>
      <c r="H6" s="1013">
        <v>7.6</v>
      </c>
      <c r="I6" s="1013">
        <v>20.6</v>
      </c>
      <c r="J6" s="1013">
        <v>-13</v>
      </c>
      <c r="K6" s="1014">
        <v>3210</v>
      </c>
      <c r="L6" s="1015">
        <v>1326</v>
      </c>
      <c r="M6" s="1016">
        <v>1884</v>
      </c>
      <c r="N6" s="1015">
        <v>3503</v>
      </c>
      <c r="O6" s="1015">
        <v>1446</v>
      </c>
      <c r="P6" s="1016">
        <v>2057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535</v>
      </c>
      <c r="C13" s="319">
        <f>IF(ISBLANK(C4),"",C4)</f>
        <v>602</v>
      </c>
      <c r="D13" s="364"/>
      <c r="E13" s="322">
        <f>A4</f>
        <v>2020</v>
      </c>
      <c r="F13" s="319">
        <f>IF(ISBLANK(G4),"",G4)</f>
        <v>1766</v>
      </c>
      <c r="G13" s="319">
        <f>IF(ISBLANK(F4),"",F4)</f>
        <v>1924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539</v>
      </c>
      <c r="C14" s="320">
        <f t="shared" ref="C14:C15" si="2">IF(ISBLANK(C5),"",C5)</f>
        <v>568</v>
      </c>
      <c r="D14" s="364"/>
      <c r="E14" s="323">
        <f t="shared" ref="E14:E15" si="3">A5</f>
        <v>2021</v>
      </c>
      <c r="F14" s="320">
        <f t="shared" ref="F14:F15" si="4">IF(ISBLANK(G5),"",G5)</f>
        <v>2026</v>
      </c>
      <c r="G14" s="320">
        <f t="shared" ref="G14:G15" si="5">IF(ISBLANK(F5),"",F5)</f>
        <v>1942</v>
      </c>
      <c r="H14" s="389"/>
      <c r="I14" s="389"/>
      <c r="J14" s="48"/>
      <c r="K14" s="325" t="s">
        <v>536</v>
      </c>
      <c r="L14" s="328">
        <f>IF(ISBLANK(K4),"",K4)</f>
        <v>2166</v>
      </c>
      <c r="M14" s="328">
        <f>IF(ISBLANK(K5),"",K5)</f>
        <v>2890</v>
      </c>
      <c r="N14" s="328">
        <f>IF(ISBLANK(K6),"",K6)</f>
        <v>3210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587</v>
      </c>
      <c r="C15" s="321">
        <f t="shared" si="2"/>
        <v>599</v>
      </c>
      <c r="E15" s="324">
        <f t="shared" si="3"/>
        <v>2022</v>
      </c>
      <c r="F15" s="321">
        <f t="shared" si="4"/>
        <v>1631</v>
      </c>
      <c r="G15" s="321">
        <f t="shared" si="5"/>
        <v>1604</v>
      </c>
      <c r="H15" s="211"/>
      <c r="I15" s="211"/>
      <c r="J15" s="28"/>
      <c r="K15" s="326" t="s">
        <v>535</v>
      </c>
      <c r="L15" s="329">
        <f>IF(ISBLANK(N4),"",N4)</f>
        <v>2478</v>
      </c>
      <c r="M15" s="329">
        <f>IF(ISBLANK(N5),"",N5)</f>
        <v>3137</v>
      </c>
      <c r="N15" s="329">
        <f>IF(ISBLANK(N6),"",N6)</f>
        <v>3503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2166</v>
      </c>
      <c r="M19" s="328">
        <f>IF(ISBLANK(K5),"",K5)</f>
        <v>2890</v>
      </c>
      <c r="N19" s="328">
        <f>IF(ISBLANK(K6),"",K6)</f>
        <v>3210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2478</v>
      </c>
      <c r="M20" s="329">
        <f>IF(ISBLANK(N5),"",N5)</f>
        <v>3137</v>
      </c>
      <c r="N20" s="329">
        <f>IF(ISBLANK(N6),"",N6)</f>
        <v>3503</v>
      </c>
      <c r="O20" s="364"/>
    </row>
    <row r="21" spans="1:15" x14ac:dyDescent="0.25">
      <c r="A21" s="322">
        <f>A4</f>
        <v>2020</v>
      </c>
      <c r="B21" s="319">
        <f>IF(ISBLANK(D4),"",D4)</f>
        <v>535</v>
      </c>
      <c r="C21" s="319">
        <f>IF(ISBLANK(C4),"",C4)</f>
        <v>602</v>
      </c>
      <c r="E21" s="322">
        <f>A4</f>
        <v>2020</v>
      </c>
      <c r="F21" s="319">
        <f>IF(ISBLANK(G4),"",G4)</f>
        <v>1766</v>
      </c>
      <c r="G21" s="319">
        <f>IF(ISBLANK(F4),"",F4)</f>
        <v>1924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539</v>
      </c>
      <c r="C22" s="320">
        <f t="shared" ref="C22:C23" si="8">IF(ISBLANK(C5),"",C5)</f>
        <v>568</v>
      </c>
      <c r="E22" s="323">
        <f t="shared" ref="E22:E23" si="9">A5</f>
        <v>2021</v>
      </c>
      <c r="F22" s="320">
        <f t="shared" ref="F22:F23" si="10">IF(ISBLANK(G5),"",G5)</f>
        <v>2026</v>
      </c>
      <c r="G22" s="320">
        <f t="shared" ref="G22:G23" si="11">IF(ISBLANK(F5),"",F5)</f>
        <v>1942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587</v>
      </c>
      <c r="C23" s="321">
        <f t="shared" si="8"/>
        <v>599</v>
      </c>
      <c r="E23" s="324">
        <f t="shared" si="9"/>
        <v>2022</v>
      </c>
      <c r="F23" s="321">
        <f t="shared" si="10"/>
        <v>1631</v>
      </c>
      <c r="G23" s="321">
        <f t="shared" si="11"/>
        <v>1604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56</v>
      </c>
      <c r="C5" s="611"/>
      <c r="D5" s="611"/>
      <c r="E5" s="599">
        <v>125</v>
      </c>
      <c r="F5" s="616"/>
      <c r="G5" s="945"/>
      <c r="H5" s="599">
        <v>749</v>
      </c>
      <c r="I5" s="616">
        <v>189</v>
      </c>
      <c r="J5" s="616">
        <v>560</v>
      </c>
      <c r="K5" s="616"/>
      <c r="L5" s="945"/>
    </row>
    <row r="6" spans="1:12" x14ac:dyDescent="0.25">
      <c r="A6" s="286">
        <v>2021</v>
      </c>
      <c r="B6" s="601">
        <v>41</v>
      </c>
      <c r="C6" s="612"/>
      <c r="D6" s="612"/>
      <c r="E6" s="1034">
        <v>154</v>
      </c>
      <c r="F6" s="1028"/>
      <c r="G6" s="980"/>
      <c r="H6" s="1034">
        <v>823</v>
      </c>
      <c r="I6" s="1028">
        <v>231</v>
      </c>
      <c r="J6" s="1028">
        <v>592</v>
      </c>
      <c r="K6" s="1028"/>
      <c r="L6" s="980"/>
    </row>
    <row r="7" spans="1:12" x14ac:dyDescent="0.25">
      <c r="A7" s="218">
        <v>2022</v>
      </c>
      <c r="B7" s="601">
        <v>36</v>
      </c>
      <c r="C7" s="612"/>
      <c r="D7" s="612"/>
      <c r="E7" s="1034">
        <v>175</v>
      </c>
      <c r="F7" s="1028"/>
      <c r="G7" s="980"/>
      <c r="H7" s="1034">
        <v>833</v>
      </c>
      <c r="I7" s="1028">
        <v>244</v>
      </c>
      <c r="J7" s="1028">
        <v>589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244</v>
      </c>
    </row>
    <row r="15" spans="1:12" ht="30" x14ac:dyDescent="0.25">
      <c r="A15" s="833" t="s">
        <v>1543</v>
      </c>
      <c r="B15" s="623">
        <f>IF(ISBLANK(J7),"",J7)</f>
        <v>589</v>
      </c>
    </row>
    <row r="17" spans="1:2" x14ac:dyDescent="0.25">
      <c r="A17" s="625" t="s">
        <v>1540</v>
      </c>
      <c r="B17" s="621">
        <f>IF(ISBLANK(I7),"",I7)</f>
        <v>244</v>
      </c>
    </row>
    <row r="18" spans="1:2" x14ac:dyDescent="0.25">
      <c r="A18" s="627" t="s">
        <v>1541</v>
      </c>
      <c r="B18" s="623">
        <f>IF(ISBLANK(J7),"",J7)</f>
        <v>589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52.6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55.9</v>
      </c>
      <c r="C6" s="614">
        <v>28.5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55</v>
      </c>
      <c r="C10" s="614">
        <v>28.8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52.6</v>
      </c>
      <c r="C14" s="73">
        <v>39.799999999999997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1689.35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820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46689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374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25017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117068.07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1689.32</v>
      </c>
      <c r="C5" s="611">
        <v>1286.729</v>
      </c>
      <c r="D5" s="751">
        <v>53372</v>
      </c>
      <c r="E5" s="751">
        <v>33</v>
      </c>
      <c r="G5" s="358">
        <v>2014</v>
      </c>
      <c r="H5" s="70">
        <v>117937.76</v>
      </c>
      <c r="I5" s="55">
        <v>69865.66</v>
      </c>
      <c r="J5" s="55">
        <v>48072.1</v>
      </c>
      <c r="K5" s="71">
        <v>31</v>
      </c>
    </row>
    <row r="6" spans="1:12" x14ac:dyDescent="0.25">
      <c r="A6" s="286">
        <v>2021</v>
      </c>
      <c r="B6" s="601">
        <v>1684.43</v>
      </c>
      <c r="C6" s="612">
        <v>1297.2460000000001</v>
      </c>
      <c r="D6" s="959">
        <v>51995</v>
      </c>
      <c r="E6" s="959">
        <v>33</v>
      </c>
      <c r="G6" s="480">
        <v>2017</v>
      </c>
      <c r="H6" s="212">
        <v>117209.05</v>
      </c>
      <c r="I6" s="58">
        <v>67660.600000000006</v>
      </c>
      <c r="J6" s="58">
        <v>49548.45</v>
      </c>
      <c r="K6" s="214">
        <v>31</v>
      </c>
    </row>
    <row r="7" spans="1:12" x14ac:dyDescent="0.25">
      <c r="A7" s="218">
        <v>2022</v>
      </c>
      <c r="B7" s="601">
        <v>1689.35</v>
      </c>
      <c r="C7" s="612">
        <v>1317.066</v>
      </c>
      <c r="D7" s="959">
        <v>50761</v>
      </c>
      <c r="E7" s="959">
        <v>33</v>
      </c>
      <c r="G7" s="482">
        <v>2020</v>
      </c>
      <c r="H7" s="72">
        <v>117068.07</v>
      </c>
      <c r="I7" s="61">
        <v>67880.59</v>
      </c>
      <c r="J7" s="61">
        <v>49187.48</v>
      </c>
      <c r="K7" s="73">
        <v>30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1317.066</v>
      </c>
      <c r="D14" s="631">
        <f>A5</f>
        <v>2020</v>
      </c>
      <c r="E14" s="625">
        <f>IF(ISBLANK(D5),"",D5)</f>
        <v>53372</v>
      </c>
      <c r="F14" s="211"/>
      <c r="G14" s="634" t="s">
        <v>925</v>
      </c>
      <c r="H14" s="621">
        <f>IF(ISBLANK(J7),"",J7)</f>
        <v>49187.48</v>
      </c>
      <c r="I14" s="211"/>
      <c r="J14" s="211"/>
    </row>
    <row r="15" spans="1:12" x14ac:dyDescent="0.25">
      <c r="A15" s="870" t="s">
        <v>16</v>
      </c>
      <c r="B15" s="630">
        <f>IF(ISBLANK(B7),"",B7)</f>
        <v>1689.35</v>
      </c>
      <c r="D15" s="632">
        <f t="shared" ref="D15:D16" si="0">A6</f>
        <v>2021</v>
      </c>
      <c r="E15" s="626">
        <f>IF(ISBLANK(D6),"",D6)</f>
        <v>51995</v>
      </c>
      <c r="F15" s="211"/>
      <c r="G15" s="635" t="s">
        <v>926</v>
      </c>
      <c r="H15" s="623">
        <f>IF(ISBLANK(I7),"",I7)</f>
        <v>67880.59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50761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1317.066</v>
      </c>
      <c r="F19" s="253"/>
      <c r="G19" s="634" t="s">
        <v>529</v>
      </c>
      <c r="H19" s="621">
        <f>IF(ISBLANK(J7),"",J7)</f>
        <v>49187.48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1689.35</v>
      </c>
      <c r="F20" s="253"/>
      <c r="G20" s="635" t="s">
        <v>528</v>
      </c>
      <c r="H20" s="623">
        <f>IF(ISBLANK(I7),"",I7)</f>
        <v>67880.59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3.2</v>
      </c>
      <c r="C5" s="1092">
        <v>44582</v>
      </c>
      <c r="D5" s="1093">
        <v>818</v>
      </c>
      <c r="E5" s="1092">
        <v>24872</v>
      </c>
      <c r="F5" s="1093">
        <v>314</v>
      </c>
    </row>
    <row r="6" spans="1:9" x14ac:dyDescent="0.25">
      <c r="A6" s="218">
        <v>2021</v>
      </c>
      <c r="B6" s="1092">
        <v>3</v>
      </c>
      <c r="C6" s="1092">
        <v>44591</v>
      </c>
      <c r="D6" s="1093">
        <v>819</v>
      </c>
      <c r="E6" s="1092">
        <v>25015</v>
      </c>
      <c r="F6" s="1093">
        <v>364</v>
      </c>
    </row>
    <row r="7" spans="1:9" x14ac:dyDescent="0.25">
      <c r="A7" s="219">
        <v>2022</v>
      </c>
      <c r="B7" s="73">
        <v>3.1</v>
      </c>
      <c r="C7" s="73">
        <v>46689</v>
      </c>
      <c r="D7" s="73">
        <v>820</v>
      </c>
      <c r="E7" s="73">
        <v>25017</v>
      </c>
      <c r="F7" s="73">
        <v>374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74009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58315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15694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226510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173230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53280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53511</v>
      </c>
      <c r="C5" s="458">
        <v>51484</v>
      </c>
      <c r="D5" s="458">
        <v>2027</v>
      </c>
      <c r="E5" s="457">
        <v>181732</v>
      </c>
      <c r="F5" s="458">
        <v>176353</v>
      </c>
      <c r="G5" s="458">
        <v>5379</v>
      </c>
      <c r="H5" s="457">
        <v>3.4</v>
      </c>
      <c r="I5" s="763">
        <v>2.7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60092</v>
      </c>
      <c r="C6" s="458">
        <v>53816</v>
      </c>
      <c r="D6" s="458">
        <v>6276</v>
      </c>
      <c r="E6" s="457">
        <v>185329</v>
      </c>
      <c r="F6" s="458">
        <v>167792</v>
      </c>
      <c r="G6" s="458">
        <v>17537</v>
      </c>
      <c r="H6" s="457">
        <v>3.1</v>
      </c>
      <c r="I6" s="763">
        <v>2.8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74009</v>
      </c>
      <c r="C7" s="612">
        <v>58315</v>
      </c>
      <c r="D7" s="612">
        <v>15694</v>
      </c>
      <c r="E7" s="601">
        <v>226510</v>
      </c>
      <c r="F7" s="612">
        <v>173230</v>
      </c>
      <c r="G7" s="612">
        <v>53280</v>
      </c>
      <c r="H7" s="947">
        <v>3</v>
      </c>
      <c r="I7" s="948">
        <v>3.4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53511</v>
      </c>
      <c r="C14" s="674">
        <f t="shared" ref="C14:D14" si="0">IF(ISBLANK(C5),"",C5)</f>
        <v>51484</v>
      </c>
      <c r="D14" s="669">
        <f t="shared" si="0"/>
        <v>2027</v>
      </c>
      <c r="F14" s="884">
        <f>A5</f>
        <v>2020</v>
      </c>
      <c r="G14" s="674">
        <f>IF(ISBLANK(E5),"",E5)</f>
        <v>181732</v>
      </c>
      <c r="H14" s="674">
        <f t="shared" ref="H14:I16" si="1">IF(ISBLANK(F5),"",F5)</f>
        <v>176353</v>
      </c>
      <c r="I14" s="669">
        <f t="shared" si="1"/>
        <v>5379</v>
      </c>
      <c r="J14" s="756"/>
      <c r="K14" s="884">
        <f>A5</f>
        <v>2020</v>
      </c>
      <c r="L14" s="674">
        <f>IF(ISBLANK(H5),"",H5)</f>
        <v>3.4</v>
      </c>
      <c r="M14" s="669">
        <f>IF(ISBLANK(I5),"",I5)</f>
        <v>2.7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60092</v>
      </c>
      <c r="C15" s="879">
        <f t="shared" si="3"/>
        <v>53816</v>
      </c>
      <c r="D15" s="886">
        <f t="shared" si="3"/>
        <v>6276</v>
      </c>
      <c r="F15" s="890">
        <f t="shared" ref="F15:F16" si="4">A6</f>
        <v>2021</v>
      </c>
      <c r="G15" s="853">
        <f t="shared" ref="G15:G16" si="5">IF(ISBLANK(E6),"",E6)</f>
        <v>185329</v>
      </c>
      <c r="H15" s="853">
        <f t="shared" si="1"/>
        <v>167792</v>
      </c>
      <c r="I15" s="670">
        <f t="shared" si="1"/>
        <v>17537</v>
      </c>
      <c r="J15" s="211"/>
      <c r="K15" s="890">
        <f t="shared" ref="K15:K16" si="6">A6</f>
        <v>2021</v>
      </c>
      <c r="L15" s="853">
        <f t="shared" ref="L15:M16" si="7">IF(ISBLANK(H6),"",H6)</f>
        <v>3.1</v>
      </c>
      <c r="M15" s="670">
        <f t="shared" si="7"/>
        <v>2.8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74009</v>
      </c>
      <c r="C16" s="888">
        <f t="shared" si="3"/>
        <v>58315</v>
      </c>
      <c r="D16" s="889">
        <f t="shared" si="3"/>
        <v>15694</v>
      </c>
      <c r="F16" s="891">
        <f t="shared" si="4"/>
        <v>2022</v>
      </c>
      <c r="G16" s="676">
        <f t="shared" si="5"/>
        <v>226510</v>
      </c>
      <c r="H16" s="676">
        <f t="shared" si="1"/>
        <v>173230</v>
      </c>
      <c r="I16" s="671">
        <f t="shared" si="1"/>
        <v>53280</v>
      </c>
      <c r="J16" s="211"/>
      <c r="K16" s="891">
        <f t="shared" si="6"/>
        <v>2022</v>
      </c>
      <c r="L16" s="676">
        <f t="shared" si="7"/>
        <v>3</v>
      </c>
      <c r="M16" s="671">
        <f t="shared" si="7"/>
        <v>3.4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53511</v>
      </c>
      <c r="C22" s="674">
        <f t="shared" ref="C22:D22" si="8">IF(ISBLANK(C5),"",C5)</f>
        <v>51484</v>
      </c>
      <c r="D22" s="669">
        <f t="shared" si="8"/>
        <v>2027</v>
      </c>
      <c r="F22" s="884">
        <f>A5</f>
        <v>2020</v>
      </c>
      <c r="G22" s="674">
        <f>IF(ISBLANK(E5),"",E5)</f>
        <v>181732</v>
      </c>
      <c r="H22" s="674">
        <f t="shared" ref="H22:I24" si="9">IF(ISBLANK(F5),"",F5)</f>
        <v>176353</v>
      </c>
      <c r="I22" s="669">
        <f t="shared" si="9"/>
        <v>5379</v>
      </c>
      <c r="J22" s="756"/>
      <c r="K22" s="884">
        <f>A5</f>
        <v>2020</v>
      </c>
      <c r="L22" s="674">
        <f>IF(ISBLANK(H5),"",H5)</f>
        <v>3.4</v>
      </c>
      <c r="M22" s="669">
        <f>IF(ISBLANK(I5),"",I5)</f>
        <v>2.7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60092</v>
      </c>
      <c r="C23" s="853">
        <f t="shared" si="11"/>
        <v>53816</v>
      </c>
      <c r="D23" s="670">
        <f t="shared" si="11"/>
        <v>6276</v>
      </c>
      <c r="F23" s="890">
        <f t="shared" ref="F23:F24" si="12">A6</f>
        <v>2021</v>
      </c>
      <c r="G23" s="853">
        <f t="shared" ref="G23:G24" si="13">IF(ISBLANK(E6),"",E6)</f>
        <v>185329</v>
      </c>
      <c r="H23" s="853">
        <f t="shared" si="9"/>
        <v>167792</v>
      </c>
      <c r="I23" s="670">
        <f t="shared" si="9"/>
        <v>17537</v>
      </c>
      <c r="J23" s="211"/>
      <c r="K23" s="890">
        <f t="shared" ref="K23:K24" si="14">A6</f>
        <v>2021</v>
      </c>
      <c r="L23" s="853">
        <f t="shared" ref="L23:M24" si="15">IF(ISBLANK(H6),"",H6)</f>
        <v>3.1</v>
      </c>
      <c r="M23" s="670">
        <f t="shared" si="15"/>
        <v>2.8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74009</v>
      </c>
      <c r="C24" s="676">
        <f t="shared" si="11"/>
        <v>58315</v>
      </c>
      <c r="D24" s="671">
        <f t="shared" si="11"/>
        <v>15694</v>
      </c>
      <c r="F24" s="891">
        <f t="shared" si="12"/>
        <v>2022</v>
      </c>
      <c r="G24" s="676">
        <f t="shared" si="13"/>
        <v>226510</v>
      </c>
      <c r="H24" s="676">
        <f t="shared" si="9"/>
        <v>173230</v>
      </c>
      <c r="I24" s="671">
        <f t="shared" si="9"/>
        <v>53280</v>
      </c>
      <c r="J24" s="211"/>
      <c r="K24" s="891">
        <f t="shared" si="14"/>
        <v>2022</v>
      </c>
      <c r="L24" s="676">
        <f t="shared" si="15"/>
        <v>3</v>
      </c>
      <c r="M24" s="671">
        <f t="shared" si="15"/>
        <v>3.4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462</v>
      </c>
      <c r="C3" s="71">
        <v>153</v>
      </c>
      <c r="D3" s="71">
        <v>13</v>
      </c>
      <c r="F3" s="105" t="s">
        <v>537</v>
      </c>
      <c r="G3" s="97">
        <f>IF(ISBLANK(B3),"",B3)</f>
        <v>462</v>
      </c>
      <c r="H3" s="97">
        <f>IF(ISBLANK(B4),"",B4)</f>
        <v>638</v>
      </c>
      <c r="I3" s="97">
        <f>IF(ISBLANK(B5),"",B5)</f>
        <v>633</v>
      </c>
      <c r="J3" s="365"/>
    </row>
    <row r="4" spans="1:12" x14ac:dyDescent="0.25">
      <c r="A4" s="286">
        <v>2021</v>
      </c>
      <c r="B4" s="214">
        <v>638</v>
      </c>
      <c r="C4" s="214">
        <v>140</v>
      </c>
      <c r="D4" s="214">
        <v>14</v>
      </c>
      <c r="F4" s="130" t="s">
        <v>538</v>
      </c>
      <c r="G4" s="98">
        <f>IF(ISBLANK(C3),"",C3)</f>
        <v>153</v>
      </c>
      <c r="H4" s="98">
        <f>IF(ISBLANK(C4),"",C4)</f>
        <v>140</v>
      </c>
      <c r="I4" s="98">
        <f>IF(ISBLANK(C5),"",C5)</f>
        <v>149</v>
      </c>
      <c r="J4" s="365"/>
    </row>
    <row r="5" spans="1:12" x14ac:dyDescent="0.25">
      <c r="A5" s="218">
        <v>2022</v>
      </c>
      <c r="B5" s="168">
        <v>633</v>
      </c>
      <c r="C5" s="168">
        <v>149</v>
      </c>
      <c r="D5" s="168">
        <v>13.7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462</v>
      </c>
      <c r="H8" s="97">
        <f>IF(ISBLANK(B4),"",B4)</f>
        <v>638</v>
      </c>
      <c r="I8" s="97">
        <f>IF(ISBLANK(B5),"",B5)</f>
        <v>633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153</v>
      </c>
      <c r="H9" s="98">
        <f>IF(ISBLANK(C4),"",C4)</f>
        <v>140</v>
      </c>
      <c r="I9" s="98">
        <f>IF(ISBLANK(C5),"",C5)</f>
        <v>149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</v>
      </c>
      <c r="H13" s="132">
        <f>IF(ISBLANK(D4),"",D4)</f>
        <v>14</v>
      </c>
      <c r="I13" s="132">
        <f>IF(ISBLANK(D5),"",D5)</f>
        <v>13.7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2987</v>
      </c>
      <c r="C4" s="110">
        <v>3119</v>
      </c>
      <c r="E4" s="29" t="s">
        <v>540</v>
      </c>
      <c r="F4" s="163">
        <f>B4/($B$22+$C$22)*100</f>
        <v>1.9017725258493354</v>
      </c>
      <c r="G4" s="163">
        <f>C4/($B$22+$C$22)*100</f>
        <v>1.9858146997402335</v>
      </c>
      <c r="J4" s="29" t="s">
        <v>540</v>
      </c>
      <c r="K4" s="163">
        <f>G4</f>
        <v>1.9858146997402335</v>
      </c>
    </row>
    <row r="5" spans="1:11" x14ac:dyDescent="0.25">
      <c r="A5" s="202" t="s">
        <v>541</v>
      </c>
      <c r="B5" s="212">
        <v>3106</v>
      </c>
      <c r="C5" s="160">
        <v>3340</v>
      </c>
      <c r="E5" s="29" t="s">
        <v>541</v>
      </c>
      <c r="F5" s="163">
        <f t="shared" ref="F5:G21" si="0">B5/($B$22+$C$22)*100</f>
        <v>1.9775378189782509</v>
      </c>
      <c r="G5" s="163">
        <f t="shared" si="0"/>
        <v>2.1265216726939338</v>
      </c>
      <c r="J5" s="29" t="s">
        <v>541</v>
      </c>
      <c r="K5" s="163">
        <f t="shared" ref="K5:K21" si="1">G5</f>
        <v>2.1265216726939338</v>
      </c>
    </row>
    <row r="6" spans="1:11" x14ac:dyDescent="0.25">
      <c r="A6" s="202" t="s">
        <v>542</v>
      </c>
      <c r="B6" s="212">
        <v>3375</v>
      </c>
      <c r="C6" s="160">
        <v>3415</v>
      </c>
      <c r="E6" s="29" t="s">
        <v>542</v>
      </c>
      <c r="F6" s="163">
        <f t="shared" si="0"/>
        <v>2.1488055824377321</v>
      </c>
      <c r="G6" s="163">
        <f t="shared" si="0"/>
        <v>2.1742729078592165</v>
      </c>
      <c r="J6" s="29" t="s">
        <v>542</v>
      </c>
      <c r="K6" s="163">
        <f t="shared" si="1"/>
        <v>2.1742729078592165</v>
      </c>
    </row>
    <row r="7" spans="1:11" x14ac:dyDescent="0.25">
      <c r="A7" s="202" t="s">
        <v>543</v>
      </c>
      <c r="B7" s="212">
        <v>3620</v>
      </c>
      <c r="C7" s="160">
        <v>3896</v>
      </c>
      <c r="E7" s="29" t="s">
        <v>543</v>
      </c>
      <c r="F7" s="163">
        <f t="shared" si="0"/>
        <v>2.3047929506443232</v>
      </c>
      <c r="G7" s="163">
        <f t="shared" si="0"/>
        <v>2.4805174960525642</v>
      </c>
      <c r="J7" s="29" t="s">
        <v>543</v>
      </c>
      <c r="K7" s="163">
        <f t="shared" si="1"/>
        <v>2.4805174960525642</v>
      </c>
    </row>
    <row r="8" spans="1:11" x14ac:dyDescent="0.25">
      <c r="A8" s="202" t="s">
        <v>544</v>
      </c>
      <c r="B8" s="212">
        <v>3650</v>
      </c>
      <c r="C8" s="160">
        <v>4062</v>
      </c>
      <c r="E8" s="29" t="s">
        <v>544</v>
      </c>
      <c r="F8" s="163">
        <f t="shared" si="0"/>
        <v>2.3238934447104365</v>
      </c>
      <c r="G8" s="163">
        <f t="shared" si="0"/>
        <v>2.5862068965517242</v>
      </c>
      <c r="J8" s="29" t="s">
        <v>544</v>
      </c>
      <c r="K8" s="163">
        <f t="shared" si="1"/>
        <v>2.5862068965517242</v>
      </c>
    </row>
    <row r="9" spans="1:11" x14ac:dyDescent="0.25">
      <c r="A9" s="202" t="s">
        <v>545</v>
      </c>
      <c r="B9" s="212">
        <v>3847</v>
      </c>
      <c r="C9" s="160">
        <v>4509</v>
      </c>
      <c r="E9" s="29" t="s">
        <v>545</v>
      </c>
      <c r="F9" s="163">
        <f t="shared" si="0"/>
        <v>2.4493200224112464</v>
      </c>
      <c r="G9" s="163">
        <f t="shared" si="0"/>
        <v>2.8708042581368107</v>
      </c>
      <c r="J9" s="29" t="s">
        <v>545</v>
      </c>
      <c r="K9" s="163">
        <f t="shared" si="1"/>
        <v>2.8708042581368107</v>
      </c>
    </row>
    <row r="10" spans="1:11" x14ac:dyDescent="0.25">
      <c r="A10" s="202" t="s">
        <v>546</v>
      </c>
      <c r="B10" s="212">
        <v>3845</v>
      </c>
      <c r="C10" s="160">
        <v>4476</v>
      </c>
      <c r="E10" s="29" t="s">
        <v>546</v>
      </c>
      <c r="F10" s="163">
        <f t="shared" si="0"/>
        <v>2.4480466561401721</v>
      </c>
      <c r="G10" s="163">
        <f t="shared" si="0"/>
        <v>2.8497937146640862</v>
      </c>
      <c r="J10" s="29" t="s">
        <v>546</v>
      </c>
      <c r="K10" s="163">
        <f t="shared" si="1"/>
        <v>2.8497937146640862</v>
      </c>
    </row>
    <row r="11" spans="1:11" x14ac:dyDescent="0.25">
      <c r="A11" s="202" t="s">
        <v>547</v>
      </c>
      <c r="B11" s="212">
        <v>4319</v>
      </c>
      <c r="C11" s="160">
        <v>4849</v>
      </c>
      <c r="E11" s="29" t="s">
        <v>547</v>
      </c>
      <c r="F11" s="163">
        <f t="shared" si="0"/>
        <v>2.7498344623847601</v>
      </c>
      <c r="G11" s="163">
        <f t="shared" si="0"/>
        <v>3.0872765242194267</v>
      </c>
      <c r="J11" s="29" t="s">
        <v>547</v>
      </c>
      <c r="K11" s="163">
        <f t="shared" si="1"/>
        <v>3.0872765242194267</v>
      </c>
    </row>
    <row r="12" spans="1:11" x14ac:dyDescent="0.25">
      <c r="A12" s="202" t="s">
        <v>548</v>
      </c>
      <c r="B12" s="212">
        <v>4729</v>
      </c>
      <c r="C12" s="160">
        <v>5103</v>
      </c>
      <c r="E12" s="29" t="s">
        <v>548</v>
      </c>
      <c r="F12" s="163">
        <f t="shared" si="0"/>
        <v>3.0108745479549737</v>
      </c>
      <c r="G12" s="163">
        <f t="shared" si="0"/>
        <v>3.2489940406458513</v>
      </c>
      <c r="J12" s="29" t="s">
        <v>548</v>
      </c>
      <c r="K12" s="163">
        <f t="shared" si="1"/>
        <v>3.2489940406458513</v>
      </c>
    </row>
    <row r="13" spans="1:11" x14ac:dyDescent="0.25">
      <c r="A13" s="202" t="s">
        <v>549</v>
      </c>
      <c r="B13" s="212">
        <v>5330</v>
      </c>
      <c r="C13" s="160">
        <v>5693</v>
      </c>
      <c r="E13" s="29" t="s">
        <v>549</v>
      </c>
      <c r="F13" s="163">
        <f t="shared" si="0"/>
        <v>3.3935211124127744</v>
      </c>
      <c r="G13" s="163">
        <f t="shared" si="0"/>
        <v>3.6246370906127439</v>
      </c>
      <c r="J13" s="29" t="s">
        <v>549</v>
      </c>
      <c r="K13" s="163">
        <f t="shared" si="1"/>
        <v>3.6246370906127439</v>
      </c>
    </row>
    <row r="14" spans="1:11" x14ac:dyDescent="0.25">
      <c r="A14" s="202" t="s">
        <v>550</v>
      </c>
      <c r="B14" s="212">
        <v>5412</v>
      </c>
      <c r="C14" s="160">
        <v>5592</v>
      </c>
      <c r="E14" s="29" t="s">
        <v>550</v>
      </c>
      <c r="F14" s="163">
        <f t="shared" si="0"/>
        <v>3.4457291295268173</v>
      </c>
      <c r="G14" s="163">
        <f t="shared" si="0"/>
        <v>3.5603320939234964</v>
      </c>
      <c r="J14" s="29" t="s">
        <v>550</v>
      </c>
      <c r="K14" s="163">
        <f t="shared" si="1"/>
        <v>3.5603320939234964</v>
      </c>
    </row>
    <row r="15" spans="1:11" x14ac:dyDescent="0.25">
      <c r="A15" s="202" t="s">
        <v>551</v>
      </c>
      <c r="B15" s="212">
        <v>5309</v>
      </c>
      <c r="C15" s="160">
        <v>5153</v>
      </c>
      <c r="E15" s="29" t="s">
        <v>551</v>
      </c>
      <c r="F15" s="163">
        <f t="shared" si="0"/>
        <v>3.3801507665664956</v>
      </c>
      <c r="G15" s="163">
        <f t="shared" si="0"/>
        <v>3.2808281974227067</v>
      </c>
      <c r="J15" s="29" t="s">
        <v>551</v>
      </c>
      <c r="K15" s="163">
        <f t="shared" si="1"/>
        <v>3.2808281974227067</v>
      </c>
    </row>
    <row r="16" spans="1:11" x14ac:dyDescent="0.25">
      <c r="A16" s="202" t="s">
        <v>552</v>
      </c>
      <c r="B16" s="212">
        <v>5899</v>
      </c>
      <c r="C16" s="160">
        <v>5414</v>
      </c>
      <c r="E16" s="29" t="s">
        <v>552</v>
      </c>
      <c r="F16" s="163">
        <f t="shared" si="0"/>
        <v>3.7557938165333877</v>
      </c>
      <c r="G16" s="163">
        <f t="shared" si="0"/>
        <v>3.4470024957978915</v>
      </c>
      <c r="J16" s="29" t="s">
        <v>552</v>
      </c>
      <c r="K16" s="163">
        <f t="shared" si="1"/>
        <v>3.4470024957978915</v>
      </c>
    </row>
    <row r="17" spans="1:11" x14ac:dyDescent="0.25">
      <c r="A17" s="202" t="s">
        <v>553</v>
      </c>
      <c r="B17" s="212">
        <v>7436</v>
      </c>
      <c r="C17" s="160">
        <v>6594</v>
      </c>
      <c r="E17" s="29" t="s">
        <v>553</v>
      </c>
      <c r="F17" s="163">
        <f t="shared" si="0"/>
        <v>4.7343757958539197</v>
      </c>
      <c r="G17" s="163">
        <f t="shared" si="0"/>
        <v>4.1982885957316762</v>
      </c>
      <c r="J17" s="29" t="s">
        <v>553</v>
      </c>
      <c r="K17" s="163">
        <f t="shared" si="1"/>
        <v>4.1982885957316762</v>
      </c>
    </row>
    <row r="18" spans="1:11" x14ac:dyDescent="0.25">
      <c r="A18" s="202" t="s">
        <v>554</v>
      </c>
      <c r="B18" s="212">
        <v>7561</v>
      </c>
      <c r="C18" s="160">
        <v>6107</v>
      </c>
      <c r="E18" s="29" t="s">
        <v>554</v>
      </c>
      <c r="F18" s="163">
        <f t="shared" si="0"/>
        <v>4.8139611877960578</v>
      </c>
      <c r="G18" s="163">
        <f t="shared" si="0"/>
        <v>3.8882239087251058</v>
      </c>
      <c r="J18" s="29" t="s">
        <v>554</v>
      </c>
      <c r="K18" s="163">
        <f t="shared" si="1"/>
        <v>3.8882239087251058</v>
      </c>
    </row>
    <row r="19" spans="1:11" x14ac:dyDescent="0.25">
      <c r="A19" s="202" t="s">
        <v>555</v>
      </c>
      <c r="B19" s="212">
        <v>4365</v>
      </c>
      <c r="C19" s="160">
        <v>3062</v>
      </c>
      <c r="E19" s="29" t="s">
        <v>555</v>
      </c>
      <c r="F19" s="163">
        <f t="shared" si="0"/>
        <v>2.7791218866194671</v>
      </c>
      <c r="G19" s="163">
        <f t="shared" si="0"/>
        <v>1.9495237610146181</v>
      </c>
      <c r="J19" s="29" t="s">
        <v>555</v>
      </c>
      <c r="K19" s="163">
        <f t="shared" si="1"/>
        <v>1.9495237610146181</v>
      </c>
    </row>
    <row r="20" spans="1:11" x14ac:dyDescent="0.25">
      <c r="A20" s="202" t="s">
        <v>556</v>
      </c>
      <c r="B20" s="212">
        <v>2926</v>
      </c>
      <c r="C20" s="160">
        <v>1750</v>
      </c>
      <c r="E20" s="29" t="s">
        <v>556</v>
      </c>
      <c r="F20" s="163">
        <f t="shared" si="0"/>
        <v>1.862934854581572</v>
      </c>
      <c r="G20" s="163">
        <f t="shared" si="0"/>
        <v>1.1141954871899353</v>
      </c>
      <c r="J20" s="29" t="s">
        <v>556</v>
      </c>
      <c r="K20" s="163">
        <f t="shared" si="1"/>
        <v>1.1141954871899353</v>
      </c>
    </row>
    <row r="21" spans="1:11" x14ac:dyDescent="0.25">
      <c r="A21" s="203" t="s">
        <v>557</v>
      </c>
      <c r="B21" s="72">
        <v>2105</v>
      </c>
      <c r="C21" s="111">
        <v>1109</v>
      </c>
      <c r="E21" s="31" t="s">
        <v>557</v>
      </c>
      <c r="F21" s="163">
        <f t="shared" si="0"/>
        <v>1.3402180003056079</v>
      </c>
      <c r="G21" s="163">
        <f t="shared" si="0"/>
        <v>0.70608159731065046</v>
      </c>
      <c r="J21" s="31" t="s">
        <v>557</v>
      </c>
      <c r="K21" s="210">
        <f t="shared" si="1"/>
        <v>0.70608159731065046</v>
      </c>
    </row>
    <row r="22" spans="1:11" x14ac:dyDescent="0.25">
      <c r="A22" s="309" t="s">
        <v>16</v>
      </c>
      <c r="B22" s="121">
        <f>SUM(B4:B21)</f>
        <v>79821</v>
      </c>
      <c r="C22" s="124">
        <f>SUM(C4:C21)</f>
        <v>77243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5590</v>
      </c>
      <c r="C3" s="110">
        <v>8086</v>
      </c>
      <c r="E3" s="297" t="s">
        <v>709</v>
      </c>
      <c r="F3" s="71">
        <v>52.69</v>
      </c>
      <c r="G3" s="71">
        <v>57.46</v>
      </c>
      <c r="K3" s="122" t="s">
        <v>16</v>
      </c>
      <c r="L3" s="71">
        <v>3.06</v>
      </c>
      <c r="M3" s="71">
        <v>2.66</v>
      </c>
    </row>
    <row r="4" spans="1:16" x14ac:dyDescent="0.25">
      <c r="A4" s="202" t="s">
        <v>704</v>
      </c>
      <c r="B4" s="212">
        <v>6228</v>
      </c>
      <c r="C4" s="160">
        <v>8133</v>
      </c>
      <c r="E4" s="298" t="s">
        <v>710</v>
      </c>
      <c r="F4" s="214">
        <v>39.78</v>
      </c>
      <c r="G4" s="214">
        <v>34.08</v>
      </c>
      <c r="K4" s="215" t="s">
        <v>212</v>
      </c>
      <c r="L4" s="214">
        <v>2.86</v>
      </c>
      <c r="M4" s="214">
        <v>2.5299999999999998</v>
      </c>
      <c r="N4" s="211"/>
    </row>
    <row r="5" spans="1:16" x14ac:dyDescent="0.25">
      <c r="A5" s="202" t="s">
        <v>705</v>
      </c>
      <c r="B5" s="212">
        <v>4876</v>
      </c>
      <c r="C5" s="160">
        <v>5184</v>
      </c>
      <c r="E5" s="298" t="s">
        <v>711</v>
      </c>
      <c r="F5" s="214">
        <v>6.02</v>
      </c>
      <c r="G5" s="214">
        <v>6.6</v>
      </c>
      <c r="K5" s="123" t="s">
        <v>213</v>
      </c>
      <c r="L5" s="73">
        <v>3.19</v>
      </c>
      <c r="M5" s="73">
        <v>2.76</v>
      </c>
      <c r="N5" s="211"/>
    </row>
    <row r="6" spans="1:16" x14ac:dyDescent="0.25">
      <c r="A6" s="202" t="s">
        <v>706</v>
      </c>
      <c r="B6" s="212">
        <v>4668</v>
      </c>
      <c r="C6" s="160">
        <v>4726</v>
      </c>
      <c r="E6" s="298" t="s">
        <v>712</v>
      </c>
      <c r="F6" s="214">
        <v>1.0900000000000001</v>
      </c>
      <c r="G6" s="214">
        <v>1.36</v>
      </c>
      <c r="K6" s="226"/>
      <c r="L6" s="164"/>
      <c r="M6" s="211"/>
    </row>
    <row r="7" spans="1:16" x14ac:dyDescent="0.25">
      <c r="A7" s="202" t="s">
        <v>707</v>
      </c>
      <c r="B7" s="212">
        <v>1838</v>
      </c>
      <c r="C7" s="160">
        <v>3727</v>
      </c>
      <c r="E7" s="299" t="s">
        <v>713</v>
      </c>
      <c r="F7" s="73">
        <v>0.42</v>
      </c>
      <c r="G7" s="73">
        <v>0.49</v>
      </c>
      <c r="K7" s="227"/>
      <c r="L7" s="211"/>
      <c r="M7" s="211"/>
    </row>
    <row r="8" spans="1:16" x14ac:dyDescent="0.25">
      <c r="A8" s="203" t="s">
        <v>708</v>
      </c>
      <c r="B8" s="72">
        <v>1536</v>
      </c>
      <c r="C8" s="111">
        <v>5184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23.076484018264839</v>
      </c>
      <c r="C13" s="301">
        <f>B3/SUM(B3:B8)*100</f>
        <v>22.598641655886158</v>
      </c>
      <c r="E13" s="217" t="s">
        <v>836</v>
      </c>
      <c r="F13" s="289">
        <f>IF(ISBLANK(F3),"",F3)</f>
        <v>52.69</v>
      </c>
      <c r="G13" s="289">
        <f>IF(ISBLANK(G3),"",G3)</f>
        <v>57.46</v>
      </c>
    </row>
    <row r="14" spans="1:16" x14ac:dyDescent="0.25">
      <c r="A14" s="220" t="s">
        <v>825</v>
      </c>
      <c r="B14" s="305">
        <f>C4/SUM(C3:C8)*100</f>
        <v>23.210616438356162</v>
      </c>
      <c r="C14" s="302">
        <f>B4/SUM(B3:B8)*100</f>
        <v>25.177878395860287</v>
      </c>
      <c r="E14" s="286" t="s">
        <v>837</v>
      </c>
      <c r="F14" s="290">
        <f t="shared" ref="F14:G17" si="0">IF(ISBLANK(F4),"",F4)</f>
        <v>39.78</v>
      </c>
      <c r="G14" s="290">
        <f t="shared" si="0"/>
        <v>34.08</v>
      </c>
    </row>
    <row r="15" spans="1:16" x14ac:dyDescent="0.25">
      <c r="A15" s="220" t="s">
        <v>826</v>
      </c>
      <c r="B15" s="305">
        <f>C5/SUM(C3:C8)*100</f>
        <v>14.794520547945206</v>
      </c>
      <c r="C15" s="302">
        <f>B5/SUM(B3:B8)*100</f>
        <v>19.712160413971539</v>
      </c>
      <c r="E15" s="286" t="s">
        <v>838</v>
      </c>
      <c r="F15" s="290">
        <f t="shared" si="0"/>
        <v>6.02</v>
      </c>
      <c r="G15" s="290">
        <f t="shared" si="0"/>
        <v>6.6</v>
      </c>
    </row>
    <row r="16" spans="1:16" x14ac:dyDescent="0.25">
      <c r="A16" s="220" t="s">
        <v>827</v>
      </c>
      <c r="B16" s="305">
        <f>C6/SUM(C3:C8)*100</f>
        <v>13.487442922374429</v>
      </c>
      <c r="C16" s="302">
        <f>B6/SUM(B3:B8)*100</f>
        <v>18.871280724450195</v>
      </c>
      <c r="E16" s="286" t="s">
        <v>839</v>
      </c>
      <c r="F16" s="290">
        <f t="shared" si="0"/>
        <v>1.0900000000000001</v>
      </c>
      <c r="G16" s="290">
        <f t="shared" si="0"/>
        <v>1.36</v>
      </c>
    </row>
    <row r="17" spans="1:18" x14ac:dyDescent="0.25">
      <c r="A17" s="220" t="s">
        <v>828</v>
      </c>
      <c r="B17" s="305">
        <f>C7/SUM(C3:C8)*100</f>
        <v>10.636415525114156</v>
      </c>
      <c r="C17" s="302">
        <f>B7/SUM(B3:B8)*100</f>
        <v>7.4304657179818889</v>
      </c>
      <c r="E17" s="219" t="s">
        <v>840</v>
      </c>
      <c r="F17" s="291">
        <f t="shared" si="0"/>
        <v>0.42</v>
      </c>
      <c r="G17" s="291">
        <f t="shared" si="0"/>
        <v>0.49</v>
      </c>
    </row>
    <row r="18" spans="1:18" x14ac:dyDescent="0.25">
      <c r="A18" s="221" t="s">
        <v>829</v>
      </c>
      <c r="B18" s="306">
        <f>C8/SUM(C3:C8)*100</f>
        <v>14.794520547945206</v>
      </c>
      <c r="C18" s="303">
        <f>B8/SUM(B3:B8)*100</f>
        <v>6.2095730918499354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23.076484018264839</v>
      </c>
      <c r="C22" s="301">
        <f>C13</f>
        <v>22.598641655886158</v>
      </c>
    </row>
    <row r="23" spans="1:18" x14ac:dyDescent="0.25">
      <c r="A23" s="220" t="s">
        <v>831</v>
      </c>
      <c r="B23" s="305">
        <f t="shared" ref="B23:C27" si="1">B14</f>
        <v>23.210616438356162</v>
      </c>
      <c r="C23" s="302">
        <f t="shared" si="1"/>
        <v>25.177878395860287</v>
      </c>
    </row>
    <row r="24" spans="1:18" x14ac:dyDescent="0.25">
      <c r="A24" s="307" t="s">
        <v>832</v>
      </c>
      <c r="B24" s="305">
        <f t="shared" si="1"/>
        <v>14.794520547945206</v>
      </c>
      <c r="C24" s="302">
        <f t="shared" si="1"/>
        <v>19.712160413971539</v>
      </c>
    </row>
    <row r="25" spans="1:18" x14ac:dyDescent="0.25">
      <c r="A25" s="220" t="s">
        <v>833</v>
      </c>
      <c r="B25" s="305">
        <f t="shared" si="1"/>
        <v>13.487442922374429</v>
      </c>
      <c r="C25" s="302">
        <f t="shared" si="1"/>
        <v>18.871280724450195</v>
      </c>
    </row>
    <row r="26" spans="1:18" x14ac:dyDescent="0.25">
      <c r="A26" s="220" t="s">
        <v>834</v>
      </c>
      <c r="B26" s="305">
        <f t="shared" si="1"/>
        <v>10.636415525114156</v>
      </c>
      <c r="C26" s="302">
        <f t="shared" si="1"/>
        <v>7.4304657179818889</v>
      </c>
    </row>
    <row r="27" spans="1:18" x14ac:dyDescent="0.25">
      <c r="A27" s="308" t="s">
        <v>835</v>
      </c>
      <c r="B27" s="306">
        <f t="shared" si="1"/>
        <v>14.794520547945206</v>
      </c>
      <c r="C27" s="303">
        <f t="shared" si="1"/>
        <v>6.2095730918499354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7823</v>
      </c>
      <c r="C34" s="110">
        <v>9355</v>
      </c>
      <c r="E34" s="297" t="s">
        <v>709</v>
      </c>
      <c r="F34" s="71">
        <v>57.46</v>
      </c>
      <c r="G34" s="211"/>
      <c r="K34" s="122" t="s">
        <v>16</v>
      </c>
      <c r="L34" s="71">
        <v>2.66</v>
      </c>
      <c r="M34" s="211"/>
    </row>
    <row r="35" spans="1:16" x14ac:dyDescent="0.25">
      <c r="A35" s="202" t="s">
        <v>704</v>
      </c>
      <c r="B35" s="212">
        <v>6960</v>
      </c>
      <c r="C35" s="160">
        <v>8763</v>
      </c>
      <c r="E35" s="298" t="s">
        <v>710</v>
      </c>
      <c r="F35" s="214">
        <v>34.08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4811</v>
      </c>
      <c r="C36" s="160">
        <v>4652</v>
      </c>
      <c r="E36" s="298" t="s">
        <v>711</v>
      </c>
      <c r="F36" s="214">
        <v>6.6</v>
      </c>
      <c r="G36" s="211"/>
      <c r="K36" s="123" t="s">
        <v>213</v>
      </c>
      <c r="L36" s="73">
        <v>2.76</v>
      </c>
      <c r="M36" s="211"/>
      <c r="N36" s="288">
        <v>2022</v>
      </c>
    </row>
    <row r="37" spans="1:16" x14ac:dyDescent="0.25">
      <c r="A37" s="202" t="s">
        <v>706</v>
      </c>
      <c r="B37" s="212">
        <v>3649</v>
      </c>
      <c r="C37" s="160">
        <v>3710</v>
      </c>
      <c r="E37" s="298" t="s">
        <v>712</v>
      </c>
      <c r="F37" s="214">
        <v>1.36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1428</v>
      </c>
      <c r="C38" s="160">
        <v>2607</v>
      </c>
      <c r="E38" s="299" t="s">
        <v>713</v>
      </c>
      <c r="F38" s="73">
        <v>0.49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1063</v>
      </c>
      <c r="C39" s="111">
        <v>2991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29.163289481887901</v>
      </c>
      <c r="C44" s="301">
        <f>B34/SUM(B34:B39)*100</f>
        <v>30.399471516281963</v>
      </c>
      <c r="E44" s="217" t="s">
        <v>836</v>
      </c>
      <c r="F44" s="289">
        <f>IF(ISBLANK(F34),"",F34)</f>
        <v>57.46</v>
      </c>
    </row>
    <row r="45" spans="1:16" x14ac:dyDescent="0.25">
      <c r="A45" s="220" t="s">
        <v>825</v>
      </c>
      <c r="B45" s="305">
        <f>C35/SUM(C34:C39)*100</f>
        <v>27.317787892013218</v>
      </c>
      <c r="C45" s="302">
        <f>B35/SUM(B34:B39)*100</f>
        <v>27.045931452553042</v>
      </c>
      <c r="E45" s="286" t="s">
        <v>837</v>
      </c>
      <c r="F45" s="290">
        <f t="shared" ref="F45:F48" si="2">IF(ISBLANK(F35),"",F35)</f>
        <v>34.08</v>
      </c>
    </row>
    <row r="46" spans="1:16" x14ac:dyDescent="0.25">
      <c r="A46" s="220" t="s">
        <v>826</v>
      </c>
      <c r="B46" s="305">
        <f>C36/SUM(C34:C39)*100</f>
        <v>14.502151006920631</v>
      </c>
      <c r="C46" s="302">
        <f>B36/SUM(B34:B39)*100</f>
        <v>18.695111525608144</v>
      </c>
      <c r="E46" s="286" t="s">
        <v>838</v>
      </c>
      <c r="F46" s="290">
        <f t="shared" si="2"/>
        <v>6.6</v>
      </c>
    </row>
    <row r="47" spans="1:16" x14ac:dyDescent="0.25">
      <c r="A47" s="220" t="s">
        <v>827</v>
      </c>
      <c r="B47" s="305">
        <f>C37/SUM(C34:C39)*100</f>
        <v>11.565558950059231</v>
      </c>
      <c r="C47" s="302">
        <f>B37/SUM(B34:B39)*100</f>
        <v>14.179684464133052</v>
      </c>
      <c r="E47" s="286" t="s">
        <v>839</v>
      </c>
      <c r="F47" s="290">
        <f t="shared" si="2"/>
        <v>1.36</v>
      </c>
    </row>
    <row r="48" spans="1:16" x14ac:dyDescent="0.25">
      <c r="A48" s="220" t="s">
        <v>828</v>
      </c>
      <c r="B48" s="305">
        <f>C38/SUM(C34:C39)*100</f>
        <v>8.1270652783839399</v>
      </c>
      <c r="C48" s="302">
        <f>B38/SUM(B34:B39)*100</f>
        <v>5.5490790394031242</v>
      </c>
      <c r="E48" s="219" t="s">
        <v>840</v>
      </c>
      <c r="F48" s="291">
        <f t="shared" si="2"/>
        <v>0.49</v>
      </c>
    </row>
    <row r="49" spans="1:3" x14ac:dyDescent="0.25">
      <c r="A49" s="221" t="s">
        <v>829</v>
      </c>
      <c r="B49" s="306">
        <f>C39/SUM(C34:C39)*100</f>
        <v>9.3241473907350834</v>
      </c>
      <c r="C49" s="303">
        <f>B39/SUM(B34:B39)*100</f>
        <v>4.130722002020673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29.163289481887901</v>
      </c>
      <c r="C53" s="301">
        <f>C44</f>
        <v>30.399471516281963</v>
      </c>
    </row>
    <row r="54" spans="1:3" x14ac:dyDescent="0.25">
      <c r="A54" s="220" t="s">
        <v>831</v>
      </c>
      <c r="B54" s="305">
        <f t="shared" ref="B54:C54" si="3">B45</f>
        <v>27.317787892013218</v>
      </c>
      <c r="C54" s="302">
        <f t="shared" si="3"/>
        <v>27.045931452553042</v>
      </c>
    </row>
    <row r="55" spans="1:3" x14ac:dyDescent="0.25">
      <c r="A55" s="307" t="s">
        <v>832</v>
      </c>
      <c r="B55" s="305">
        <f t="shared" ref="B55:C55" si="4">B46</f>
        <v>14.502151006920631</v>
      </c>
      <c r="C55" s="302">
        <f t="shared" si="4"/>
        <v>18.695111525608144</v>
      </c>
    </row>
    <row r="56" spans="1:3" x14ac:dyDescent="0.25">
      <c r="A56" s="220" t="s">
        <v>833</v>
      </c>
      <c r="B56" s="305">
        <f t="shared" ref="B56:C56" si="5">B47</f>
        <v>11.565558950059231</v>
      </c>
      <c r="C56" s="302">
        <f t="shared" si="5"/>
        <v>14.179684464133052</v>
      </c>
    </row>
    <row r="57" spans="1:3" x14ac:dyDescent="0.25">
      <c r="A57" s="220" t="s">
        <v>834</v>
      </c>
      <c r="B57" s="305">
        <f t="shared" ref="B57:C57" si="6">B48</f>
        <v>8.1270652783839399</v>
      </c>
      <c r="C57" s="302">
        <f t="shared" si="6"/>
        <v>5.5490790394031242</v>
      </c>
    </row>
    <row r="58" spans="1:3" x14ac:dyDescent="0.25">
      <c r="A58" s="308" t="s">
        <v>835</v>
      </c>
      <c r="B58" s="306">
        <f t="shared" ref="B58:C58" si="7">B49</f>
        <v>9.3241473907350834</v>
      </c>
      <c r="C58" s="303">
        <f t="shared" si="7"/>
        <v>4.130722002020673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2024-04-25T06:14:27Z</dcterms:modified>
</cp:coreProperties>
</file>